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11.11" sheetId="1" r:id="rId1"/>
  </sheets>
  <definedNames>
    <definedName name="_xlnm.Print_Titles" localSheetId="0">'01.11.11'!$A:$A,'01.11.11'!$2:$2</definedName>
    <definedName name="_xlnm.Print_Area" localSheetId="0">'01.11.11'!$A$1:$BA$33</definedName>
  </definedNames>
  <calcPr fullCalcOnLoad="1"/>
</workbook>
</file>

<file path=xl/sharedStrings.xml><?xml version="1.0" encoding="utf-8"?>
<sst xmlns="http://schemas.openxmlformats.org/spreadsheetml/2006/main" count="121" uniqueCount="49">
  <si>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</si>
  <si>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по состоянию на 01.11.2011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</si>
  <si>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</si>
  <si>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</si>
  <si>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</si>
  <si>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</si>
  <si>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</si>
  <si>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</si>
  <si>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</si>
  <si>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</si>
  <si>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</si>
  <si>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</si>
  <si>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</si>
  <si>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</si>
  <si>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</si>
  <si>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</si>
  <si>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2011 год</t>
  </si>
  <si>
    <t>Откл. к пл. года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</si>
  <si>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</si>
  <si>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</si>
  <si>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</si>
  <si>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</si>
  <si>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</si>
  <si>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</si>
  <si>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</si>
  <si>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</si>
  <si>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</si>
  <si>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Транспортный налог с организаций</t>
  </si>
  <si>
    <t>Транспортный налог с физ.лиц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</si>
  <si>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</si>
  <si>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</si>
  <si>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</si>
  <si>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</si>
  <si>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</si>
  <si>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</si>
  <si>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</si>
  <si>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</si>
  <si>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</si>
  <si>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</si>
  <si>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</si>
  <si>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</si>
  <si>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</si>
  <si>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</si>
  <si>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</si>
  <si>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</si>
  <si>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</si>
  <si>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</si>
  <si>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Сведения о фактическом исполнении  бюджетов поселений Белокалитвинского района</t>
  </si>
  <si>
    <t>за 10 месяцев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</si>
</sst>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vertical="top" wrapText="1"/>
    </xf>
    <xf numFmtId="164" fontId="7" fillId="0" borderId="11" xfId="0" applyNumberFormat="1" applyFont="1" applyBorder="1" applyAlignment="1">
      <alignment vertical="top" wrapText="1"/>
    </xf>
    <xf numFmtId="164" fontId="7" fillId="0" borderId="15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vertical="top" wrapText="1"/>
    </xf>
    <xf numFmtId="164" fontId="7" fillId="0" borderId="15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64" fontId="12" fillId="0" borderId="11" xfId="0" applyNumberFormat="1" applyFont="1" applyBorder="1" applyAlignment="1">
      <alignment wrapText="1"/>
    </xf>
    <xf numFmtId="164" fontId="12" fillId="0" borderId="15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6" fillId="10" borderId="10" xfId="0" applyFont="1" applyFill="1" applyBorder="1" applyAlignment="1">
      <alignment/>
    </xf>
    <xf numFmtId="164" fontId="6" fillId="10" borderId="11" xfId="0" applyNumberFormat="1" applyFont="1" applyFill="1" applyBorder="1" applyAlignment="1">
      <alignment/>
    </xf>
    <xf numFmtId="164" fontId="6" fillId="10" borderId="14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164" fontId="6" fillId="10" borderId="12" xfId="0" applyNumberFormat="1" applyFont="1" applyFill="1" applyBorder="1" applyAlignment="1">
      <alignment/>
    </xf>
    <xf numFmtId="164" fontId="8" fillId="10" borderId="11" xfId="0" applyNumberFormat="1" applyFont="1" applyFill="1" applyBorder="1" applyAlignment="1">
      <alignment/>
    </xf>
    <xf numFmtId="164" fontId="8" fillId="10" borderId="13" xfId="0" applyNumberFormat="1" applyFont="1" applyFill="1" applyBorder="1" applyAlignment="1">
      <alignment/>
    </xf>
    <xf numFmtId="0" fontId="6" fillId="1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6" fillId="10" borderId="16" xfId="0" applyFont="1" applyFill="1" applyBorder="1" applyAlignment="1">
      <alignment/>
    </xf>
    <xf numFmtId="164" fontId="6" fillId="10" borderId="17" xfId="0" applyNumberFormat="1" applyFont="1" applyFill="1" applyBorder="1" applyAlignment="1">
      <alignment/>
    </xf>
    <xf numFmtId="164" fontId="6" fillId="10" borderId="16" xfId="0" applyNumberFormat="1" applyFont="1" applyFill="1" applyBorder="1" applyAlignment="1">
      <alignment/>
    </xf>
    <xf numFmtId="164" fontId="6" fillId="10" borderId="18" xfId="0" applyNumberFormat="1" applyFont="1" applyFill="1" applyBorder="1" applyAlignment="1">
      <alignment/>
    </xf>
    <xf numFmtId="164" fontId="6" fillId="10" borderId="19" xfId="0" applyNumberFormat="1" applyFont="1" applyFill="1" applyBorder="1" applyAlignment="1">
      <alignment/>
    </xf>
    <xf numFmtId="164" fontId="6" fillId="10" borderId="20" xfId="0" applyNumberFormat="1" applyFont="1" applyFill="1" applyBorder="1" applyAlignment="1">
      <alignment/>
    </xf>
    <xf numFmtId="0" fontId="6" fillId="10" borderId="20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showZeros="0" tabSelected="1"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32.625" style="0" customWidth="1"/>
    <col min="2" max="2" width="10.00390625" style="0" customWidth="1"/>
    <col min="3" max="3" width="10.25390625" style="0" bestFit="1" customWidth="1"/>
    <col min="4" max="4" width="11.00390625" style="0" customWidth="1"/>
    <col min="5" max="5" width="10.00390625" style="0" customWidth="1"/>
    <col min="6" max="6" width="10.125" style="0" customWidth="1"/>
    <col min="7" max="7" width="9.375" style="0" bestFit="1" customWidth="1"/>
    <col min="8" max="9" width="9.25390625" style="0" customWidth="1"/>
    <col min="10" max="10" width="9.375" style="0" customWidth="1"/>
    <col min="11" max="11" width="9.25390625" style="0" bestFit="1" customWidth="1"/>
    <col min="12" max="12" width="9.25390625" style="0" customWidth="1"/>
    <col min="13" max="13" width="9.25390625" style="0" bestFit="1" customWidth="1"/>
    <col min="14" max="14" width="10.25390625" style="0" customWidth="1"/>
    <col min="16" max="16" width="10.00390625" style="0" customWidth="1"/>
    <col min="18" max="18" width="11.75390625" style="0" customWidth="1"/>
    <col min="19" max="19" width="10.00390625" style="0" customWidth="1"/>
    <col min="20" max="20" width="10.875" style="0" bestFit="1" customWidth="1"/>
    <col min="21" max="21" width="9.25390625" style="0" bestFit="1" customWidth="1"/>
    <col min="22" max="22" width="10.875" style="0" customWidth="1"/>
    <col min="23" max="23" width="9.25390625" style="0" bestFit="1" customWidth="1"/>
    <col min="24" max="24" width="9.375" style="0" customWidth="1"/>
    <col min="25" max="25" width="9.75390625" style="0" customWidth="1"/>
    <col min="26" max="26" width="11.375" style="0" customWidth="1"/>
    <col min="27" max="27" width="9.625" style="0" bestFit="1" customWidth="1"/>
    <col min="28" max="28" width="9.875" style="0" customWidth="1"/>
    <col min="29" max="30" width="10.25390625" style="0" customWidth="1"/>
    <col min="31" max="31" width="9.25390625" style="0" bestFit="1" customWidth="1"/>
    <col min="32" max="32" width="9.25390625" style="0" customWidth="1"/>
    <col min="33" max="33" width="10.875" style="0" customWidth="1"/>
    <col min="34" max="34" width="12.125" style="0" customWidth="1"/>
    <col min="35" max="35" width="9.25390625" style="0" bestFit="1" customWidth="1"/>
    <col min="36" max="37" width="9.25390625" style="0" customWidth="1"/>
    <col min="38" max="38" width="10.875" style="0" customWidth="1"/>
    <col min="39" max="39" width="9.25390625" style="0" bestFit="1" customWidth="1"/>
    <col min="40" max="40" width="9.25390625" style="0" customWidth="1"/>
    <col min="41" max="41" width="11.375" style="0" customWidth="1"/>
    <col min="42" max="42" width="11.75390625" style="0" customWidth="1"/>
    <col min="43" max="43" width="9.25390625" style="0" bestFit="1" customWidth="1"/>
    <col min="44" max="45" width="9.25390625" style="0" customWidth="1"/>
    <col min="46" max="46" width="10.375" style="0" bestFit="1" customWidth="1"/>
    <col min="47" max="47" width="9.25390625" style="0" bestFit="1" customWidth="1"/>
    <col min="48" max="48" width="8.875" style="0" customWidth="1"/>
    <col min="49" max="49" width="8.625" style="0" customWidth="1"/>
    <col min="50" max="50" width="11.875" style="0" customWidth="1"/>
    <col min="51" max="51" width="11.375" style="0" customWidth="1"/>
    <col min="52" max="52" width="11.125" style="0" customWidth="1"/>
    <col min="53" max="53" width="9.00390625" style="0" customWidth="1"/>
  </cols>
  <sheetData>
    <row r="1" ht="15.75" hidden="1">
      <c r="A1" t="s">
        <v>0</v>
      </c>
    </row>
    <row r="2" spans="2:17" ht="15.75">
      <c r="B2" s="1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</row>
    <row r="3" spans="2:13" ht="15.75">
      <c r="B3" s="101" t="s">
        <v>48</v>
      </c>
      <c r="C3" s="101"/>
      <c r="D3" s="101"/>
      <c r="E3" s="101"/>
      <c r="F3" s="101"/>
      <c r="G3" s="101"/>
      <c r="H3" s="101"/>
      <c r="I3" s="101"/>
      <c r="J3" s="101"/>
      <c r="K3" s="101"/>
      <c r="L3" s="4"/>
      <c r="M3" s="4"/>
    </row>
    <row r="4" spans="4:50" s="6" customFormat="1" ht="12.75" customHeight="1">
      <c r="D4" s="7"/>
      <c r="E4" s="7"/>
      <c r="F4" s="7"/>
      <c r="H4" s="7"/>
      <c r="I4" s="7"/>
      <c r="J4" s="7"/>
      <c r="L4" s="7"/>
      <c r="M4" s="7"/>
      <c r="N4" s="7"/>
      <c r="P4" s="7"/>
      <c r="Q4" s="7"/>
      <c r="R4" s="7"/>
      <c r="T4" s="7"/>
      <c r="U4" s="7"/>
      <c r="V4" s="7"/>
      <c r="X4" s="7"/>
      <c r="Y4" s="7"/>
      <c r="Z4" s="7"/>
      <c r="AB4" s="7"/>
      <c r="AC4" s="7"/>
      <c r="AD4" s="7"/>
      <c r="AF4" s="7"/>
      <c r="AG4" s="7"/>
      <c r="AH4" s="7"/>
      <c r="AJ4" s="7"/>
      <c r="AK4" s="7"/>
      <c r="AL4" s="8"/>
      <c r="AM4" s="8"/>
      <c r="AN4" s="8"/>
      <c r="AO4" s="8"/>
      <c r="AP4" s="7"/>
      <c r="AR4" s="7"/>
      <c r="AS4" s="7"/>
      <c r="AT4" s="7"/>
      <c r="AV4" s="7"/>
      <c r="AW4" s="7"/>
      <c r="AX4" s="7"/>
    </row>
    <row r="5" spans="1:50" s="6" customFormat="1" ht="12.75" customHeight="1" thickBot="1">
      <c r="A5" s="5" t="s">
        <v>1</v>
      </c>
      <c r="D5" s="7"/>
      <c r="E5" s="7"/>
      <c r="F5" s="7"/>
      <c r="H5" s="7"/>
      <c r="I5" s="7"/>
      <c r="J5" s="7"/>
      <c r="L5" s="7"/>
      <c r="M5" s="7"/>
      <c r="N5" s="7"/>
      <c r="P5" s="7"/>
      <c r="Q5" s="7"/>
      <c r="R5" s="7"/>
      <c r="T5" s="7"/>
      <c r="U5" s="7"/>
      <c r="V5" s="7"/>
      <c r="X5" s="7"/>
      <c r="Y5" s="7"/>
      <c r="Z5" s="7"/>
      <c r="AB5" s="7"/>
      <c r="AC5" s="7"/>
      <c r="AD5" s="7"/>
      <c r="AF5" s="7"/>
      <c r="AG5" s="7"/>
      <c r="AH5" s="7"/>
      <c r="AJ5" s="7"/>
      <c r="AK5" s="7"/>
      <c r="AL5" s="8"/>
      <c r="AM5" s="8"/>
      <c r="AN5" s="8"/>
      <c r="AO5" s="8"/>
      <c r="AP5" s="7"/>
      <c r="AR5" s="7"/>
      <c r="AS5" s="7"/>
      <c r="AT5" s="7"/>
      <c r="AV5" s="7"/>
      <c r="AW5" s="7"/>
      <c r="AX5" s="7"/>
    </row>
    <row r="6" spans="1:53" s="10" customFormat="1" ht="15" customHeight="1" thickBot="1">
      <c r="A6" s="9" t="s">
        <v>2</v>
      </c>
      <c r="B6" s="95" t="s">
        <v>3</v>
      </c>
      <c r="C6" s="96"/>
      <c r="D6" s="96"/>
      <c r="E6" s="97"/>
      <c r="F6" s="95" t="s">
        <v>4</v>
      </c>
      <c r="G6" s="96"/>
      <c r="H6" s="96"/>
      <c r="I6" s="97"/>
      <c r="J6" s="95" t="s">
        <v>5</v>
      </c>
      <c r="K6" s="96"/>
      <c r="L6" s="96"/>
      <c r="M6" s="97"/>
      <c r="N6" s="95" t="s">
        <v>6</v>
      </c>
      <c r="O6" s="96"/>
      <c r="P6" s="96"/>
      <c r="Q6" s="97"/>
      <c r="R6" s="95" t="s">
        <v>7</v>
      </c>
      <c r="S6" s="96"/>
      <c r="T6" s="96"/>
      <c r="U6" s="97"/>
      <c r="V6" s="95" t="s">
        <v>8</v>
      </c>
      <c r="W6" s="96"/>
      <c r="X6" s="96"/>
      <c r="Y6" s="97"/>
      <c r="Z6" s="95" t="s">
        <v>9</v>
      </c>
      <c r="AA6" s="96"/>
      <c r="AB6" s="96"/>
      <c r="AC6" s="97"/>
      <c r="AD6" s="95" t="s">
        <v>10</v>
      </c>
      <c r="AE6" s="96"/>
      <c r="AF6" s="96"/>
      <c r="AG6" s="97"/>
      <c r="AH6" s="95" t="s">
        <v>11</v>
      </c>
      <c r="AI6" s="96"/>
      <c r="AJ6" s="96"/>
      <c r="AK6" s="97"/>
      <c r="AL6" s="95" t="s">
        <v>12</v>
      </c>
      <c r="AM6" s="96"/>
      <c r="AN6" s="96"/>
      <c r="AO6" s="97"/>
      <c r="AP6" s="95" t="s">
        <v>13</v>
      </c>
      <c r="AQ6" s="96"/>
      <c r="AR6" s="96"/>
      <c r="AS6" s="97"/>
      <c r="AT6" s="95" t="s">
        <v>14</v>
      </c>
      <c r="AU6" s="96"/>
      <c r="AV6" s="96"/>
      <c r="AW6" s="97"/>
      <c r="AX6" s="98" t="s">
        <v>15</v>
      </c>
      <c r="AY6" s="99"/>
      <c r="AZ6" s="99"/>
      <c r="BA6" s="100"/>
    </row>
    <row r="7" spans="1:53" s="13" customFormat="1" ht="15" customHeight="1">
      <c r="A7" s="11"/>
      <c r="B7" s="88" t="s">
        <v>16</v>
      </c>
      <c r="C7" s="89"/>
      <c r="D7" s="90" t="s">
        <v>17</v>
      </c>
      <c r="E7" s="91"/>
      <c r="F7" s="88" t="s">
        <v>16</v>
      </c>
      <c r="G7" s="89"/>
      <c r="H7" s="90" t="s">
        <v>17</v>
      </c>
      <c r="I7" s="91"/>
      <c r="J7" s="88" t="s">
        <v>16</v>
      </c>
      <c r="K7" s="89"/>
      <c r="L7" s="90" t="s">
        <v>17</v>
      </c>
      <c r="M7" s="91"/>
      <c r="N7" s="88" t="s">
        <v>16</v>
      </c>
      <c r="O7" s="89"/>
      <c r="P7" s="90" t="s">
        <v>17</v>
      </c>
      <c r="Q7" s="91"/>
      <c r="R7" s="88" t="s">
        <v>16</v>
      </c>
      <c r="S7" s="89"/>
      <c r="T7" s="90" t="s">
        <v>17</v>
      </c>
      <c r="U7" s="91"/>
      <c r="V7" s="88" t="s">
        <v>16</v>
      </c>
      <c r="W7" s="89"/>
      <c r="X7" s="90" t="s">
        <v>17</v>
      </c>
      <c r="Y7" s="91"/>
      <c r="Z7" s="88" t="s">
        <v>16</v>
      </c>
      <c r="AA7" s="89"/>
      <c r="AB7" s="90" t="s">
        <v>17</v>
      </c>
      <c r="AC7" s="91"/>
      <c r="AD7" s="88" t="s">
        <v>16</v>
      </c>
      <c r="AE7" s="89"/>
      <c r="AF7" s="90" t="s">
        <v>17</v>
      </c>
      <c r="AG7" s="91"/>
      <c r="AH7" s="88" t="s">
        <v>16</v>
      </c>
      <c r="AI7" s="89"/>
      <c r="AJ7" s="90" t="s">
        <v>17</v>
      </c>
      <c r="AK7" s="91"/>
      <c r="AL7" s="88" t="s">
        <v>16</v>
      </c>
      <c r="AM7" s="89"/>
      <c r="AN7" s="90" t="s">
        <v>17</v>
      </c>
      <c r="AO7" s="91"/>
      <c r="AP7" s="88" t="s">
        <v>16</v>
      </c>
      <c r="AQ7" s="89"/>
      <c r="AR7" s="90" t="s">
        <v>17</v>
      </c>
      <c r="AS7" s="91"/>
      <c r="AT7" s="88" t="s">
        <v>16</v>
      </c>
      <c r="AU7" s="89"/>
      <c r="AV7" s="90" t="s">
        <v>17</v>
      </c>
      <c r="AW7" s="91"/>
      <c r="AX7" s="88" t="s">
        <v>16</v>
      </c>
      <c r="AY7" s="92"/>
      <c r="AZ7" s="93" t="s">
        <v>17</v>
      </c>
      <c r="BA7" s="94"/>
    </row>
    <row r="8" spans="1:54" ht="12.75">
      <c r="A8" s="14"/>
      <c r="B8" s="15" t="s">
        <v>18</v>
      </c>
      <c r="C8" s="12" t="s">
        <v>19</v>
      </c>
      <c r="D8" s="12" t="s">
        <v>20</v>
      </c>
      <c r="E8" s="16" t="s">
        <v>21</v>
      </c>
      <c r="F8" s="15" t="s">
        <v>18</v>
      </c>
      <c r="G8" s="12" t="s">
        <v>19</v>
      </c>
      <c r="H8" s="12" t="s">
        <v>20</v>
      </c>
      <c r="I8" s="16" t="s">
        <v>21</v>
      </c>
      <c r="J8" s="15" t="s">
        <v>18</v>
      </c>
      <c r="K8" s="12" t="s">
        <v>19</v>
      </c>
      <c r="L8" s="12" t="s">
        <v>20</v>
      </c>
      <c r="M8" s="16" t="s">
        <v>21</v>
      </c>
      <c r="N8" s="15" t="s">
        <v>18</v>
      </c>
      <c r="O8" s="12" t="s">
        <v>19</v>
      </c>
      <c r="P8" s="12" t="s">
        <v>20</v>
      </c>
      <c r="Q8" s="16" t="s">
        <v>21</v>
      </c>
      <c r="R8" s="15" t="s">
        <v>18</v>
      </c>
      <c r="S8" s="12" t="s">
        <v>19</v>
      </c>
      <c r="T8" s="12" t="s">
        <v>20</v>
      </c>
      <c r="U8" s="16" t="s">
        <v>21</v>
      </c>
      <c r="V8" s="15" t="s">
        <v>18</v>
      </c>
      <c r="W8" s="12" t="s">
        <v>19</v>
      </c>
      <c r="X8" s="12" t="s">
        <v>20</v>
      </c>
      <c r="Y8" s="16" t="s">
        <v>21</v>
      </c>
      <c r="Z8" s="15" t="s">
        <v>18</v>
      </c>
      <c r="AA8" s="12" t="s">
        <v>19</v>
      </c>
      <c r="AB8" s="12" t="s">
        <v>20</v>
      </c>
      <c r="AC8" s="16" t="s">
        <v>21</v>
      </c>
      <c r="AD8" s="15" t="s">
        <v>18</v>
      </c>
      <c r="AE8" s="12" t="s">
        <v>19</v>
      </c>
      <c r="AF8" s="12" t="s">
        <v>20</v>
      </c>
      <c r="AG8" s="16" t="s">
        <v>21</v>
      </c>
      <c r="AH8" s="15" t="s">
        <v>18</v>
      </c>
      <c r="AI8" s="12" t="s">
        <v>19</v>
      </c>
      <c r="AJ8" s="12" t="s">
        <v>20</v>
      </c>
      <c r="AK8" s="16" t="s">
        <v>21</v>
      </c>
      <c r="AL8" s="15" t="s">
        <v>18</v>
      </c>
      <c r="AM8" s="12" t="s">
        <v>19</v>
      </c>
      <c r="AN8" s="12" t="s">
        <v>20</v>
      </c>
      <c r="AO8" s="16" t="s">
        <v>21</v>
      </c>
      <c r="AP8" s="15" t="s">
        <v>18</v>
      </c>
      <c r="AQ8" s="12" t="s">
        <v>19</v>
      </c>
      <c r="AR8" s="12" t="s">
        <v>20</v>
      </c>
      <c r="AS8" s="16" t="s">
        <v>21</v>
      </c>
      <c r="AT8" s="15" t="s">
        <v>18</v>
      </c>
      <c r="AU8" s="12" t="s">
        <v>19</v>
      </c>
      <c r="AV8" s="12" t="s">
        <v>20</v>
      </c>
      <c r="AW8" s="16" t="s">
        <v>21</v>
      </c>
      <c r="AX8" s="15" t="s">
        <v>18</v>
      </c>
      <c r="AY8" s="17" t="s">
        <v>19</v>
      </c>
      <c r="AZ8" s="12" t="s">
        <v>20</v>
      </c>
      <c r="BA8" s="16" t="s">
        <v>21</v>
      </c>
      <c r="BB8" s="18"/>
    </row>
    <row r="9" spans="1:53" s="25" customFormat="1" ht="12.75">
      <c r="A9" s="19" t="s">
        <v>22</v>
      </c>
      <c r="B9" s="20">
        <f>SUM(B10:B19)</f>
        <v>78058.19999999998</v>
      </c>
      <c r="C9" s="21">
        <f>SUM(C10:C19)</f>
        <v>68327.3</v>
      </c>
      <c r="D9" s="22">
        <f>C9-B9</f>
        <v>-9730.89999999998</v>
      </c>
      <c r="E9" s="23">
        <f>C9/B9%</f>
        <v>87.53378889085326</v>
      </c>
      <c r="F9" s="20">
        <f>SUM(F10:F19)</f>
        <v>3574</v>
      </c>
      <c r="G9" s="21">
        <f>SUM(G10:G19)</f>
        <v>3743.9999999999995</v>
      </c>
      <c r="H9" s="22">
        <f aca="true" t="shared" si="0" ref="H9:H33">G9-F9</f>
        <v>169.99999999999955</v>
      </c>
      <c r="I9" s="23">
        <f aca="true" t="shared" si="1" ref="I9:I17">G9/F9%</f>
        <v>104.75657526580859</v>
      </c>
      <c r="J9" s="20">
        <f>SUM(J10:J19)</f>
        <v>5316.400000000001</v>
      </c>
      <c r="K9" s="21">
        <f>SUM(K10:K19)</f>
        <v>4964.8</v>
      </c>
      <c r="L9" s="22">
        <f aca="true" t="shared" si="2" ref="L9:L20">K9-J9</f>
        <v>-351.60000000000036</v>
      </c>
      <c r="M9" s="23">
        <f aca="true" t="shared" si="3" ref="M9:M17">K9/J9%</f>
        <v>93.38650214430817</v>
      </c>
      <c r="N9" s="20">
        <f>SUM(N10:N19)</f>
        <v>7649.700000000001</v>
      </c>
      <c r="O9" s="21">
        <f>SUM(O10:O19)</f>
        <v>7213.400000000001</v>
      </c>
      <c r="P9" s="22">
        <f aca="true" t="shared" si="4" ref="P9:P33">O9-N9</f>
        <v>-436.3000000000002</v>
      </c>
      <c r="Q9" s="23">
        <f aca="true" t="shared" si="5" ref="Q9:Q17">O9/N9%</f>
        <v>94.29650835980495</v>
      </c>
      <c r="R9" s="20">
        <f>SUM(R10:R19)</f>
        <v>5350.8</v>
      </c>
      <c r="S9" s="21">
        <f>SUM(S10:S19)</f>
        <v>5104.799999999999</v>
      </c>
      <c r="T9" s="22">
        <f aca="true" t="shared" si="6" ref="T9:T33">S9-R9</f>
        <v>-246.0000000000009</v>
      </c>
      <c r="U9" s="23">
        <f aca="true" t="shared" si="7" ref="U9:U17">S9/R9%</f>
        <v>95.40255662704641</v>
      </c>
      <c r="V9" s="20">
        <f>SUM(V10:V19)</f>
        <v>3416.5</v>
      </c>
      <c r="W9" s="21">
        <f>SUM(W10:W19)</f>
        <v>3140</v>
      </c>
      <c r="X9" s="22">
        <f aca="true" t="shared" si="8" ref="X9:X33">W9-V9</f>
        <v>-276.5</v>
      </c>
      <c r="Y9" s="23">
        <f aca="true" t="shared" si="9" ref="Y9:Y17">W9/V9%</f>
        <v>91.90692228889215</v>
      </c>
      <c r="Z9" s="20">
        <f>SUM(Z10:Z19)</f>
        <v>4549.1</v>
      </c>
      <c r="AA9" s="21">
        <f>SUM(AA10:AA19)</f>
        <v>2538.8</v>
      </c>
      <c r="AB9" s="22">
        <f aca="true" t="shared" si="10" ref="AB9:AB33">AA9-Z9</f>
        <v>-2010.3000000000002</v>
      </c>
      <c r="AC9" s="23">
        <f aca="true" t="shared" si="11" ref="AC9:AC17">AA9/Z9%</f>
        <v>55.80884130926996</v>
      </c>
      <c r="AD9" s="20">
        <f>SUM(AD10:AD19)</f>
        <v>3495.5</v>
      </c>
      <c r="AE9" s="21">
        <f>SUM(AE10:AE19)</f>
        <v>2747.7999999999997</v>
      </c>
      <c r="AF9" s="22">
        <f aca="true" t="shared" si="12" ref="AF9:AF33">AE9-AD9</f>
        <v>-747.7000000000003</v>
      </c>
      <c r="AG9" s="23">
        <f aca="true" t="shared" si="13" ref="AG9:AG17">AE9/AD9%</f>
        <v>78.60964096695751</v>
      </c>
      <c r="AH9" s="20">
        <f>SUM(AH10:AH19)</f>
        <v>8316.9</v>
      </c>
      <c r="AI9" s="21">
        <f>SUM(AI10:AI19)</f>
        <v>7582.3</v>
      </c>
      <c r="AJ9" s="22">
        <f aca="true" t="shared" si="14" ref="AJ9:AJ33">AI9-AH9</f>
        <v>-734.5999999999995</v>
      </c>
      <c r="AK9" s="23">
        <f aca="true" t="shared" si="15" ref="AK9:AK17">AI9/AH9%</f>
        <v>91.16738207745675</v>
      </c>
      <c r="AL9" s="20">
        <f>SUM(AL10:AL19)</f>
        <v>1247.7000000000003</v>
      </c>
      <c r="AM9" s="21">
        <f>SUM(AM10:AM19)</f>
        <v>1180.9</v>
      </c>
      <c r="AN9" s="22">
        <f aca="true" t="shared" si="16" ref="AN9:AN33">AM9-AL9</f>
        <v>-66.80000000000018</v>
      </c>
      <c r="AO9" s="23">
        <f aca="true" t="shared" si="17" ref="AO9:AO16">AM9/AL9%</f>
        <v>94.64614891400176</v>
      </c>
      <c r="AP9" s="20">
        <f>SUM(AP10:AP19)</f>
        <v>4042.3</v>
      </c>
      <c r="AQ9" s="21">
        <f>SUM(AQ10:AQ19)</f>
        <v>3068</v>
      </c>
      <c r="AR9" s="22">
        <f aca="true" t="shared" si="18" ref="AR9:AR33">AQ9-AP9</f>
        <v>-974.3000000000002</v>
      </c>
      <c r="AS9" s="23">
        <f aca="true" t="shared" si="19" ref="AS9:AS17">AQ9/AP9%</f>
        <v>75.8973851520174</v>
      </c>
      <c r="AT9" s="20">
        <f>SUM(AT10:AT19)</f>
        <v>9325.5</v>
      </c>
      <c r="AU9" s="21">
        <f>SUM(AU10:AU19)</f>
        <v>6735.2</v>
      </c>
      <c r="AV9" s="22">
        <f aca="true" t="shared" si="20" ref="AV9:AV33">AU9-AT9</f>
        <v>-2590.3</v>
      </c>
      <c r="AW9" s="23">
        <f aca="true" t="shared" si="21" ref="AW9:AW17">AU9/AT9%</f>
        <v>72.22347327221061</v>
      </c>
      <c r="AX9" s="20">
        <f aca="true" t="shared" si="22" ref="AX9:AY30">B9+F9+J9+N9+R9+V9+Z9+AD9+AH9+AL9+AP9+AT9</f>
        <v>134342.59999999998</v>
      </c>
      <c r="AY9" s="24">
        <f t="shared" si="22"/>
        <v>116347.3</v>
      </c>
      <c r="AZ9" s="22">
        <f>AY9-AX9</f>
        <v>-17995.299999999974</v>
      </c>
      <c r="BA9" s="23">
        <f>AY9/AX9%</f>
        <v>86.60491906513647</v>
      </c>
    </row>
    <row r="10" spans="1:54" ht="12.75">
      <c r="A10" s="26" t="s">
        <v>23</v>
      </c>
      <c r="B10" s="27">
        <v>34915.1</v>
      </c>
      <c r="C10" s="28">
        <v>25940.2</v>
      </c>
      <c r="D10" s="29">
        <f aca="true" t="shared" si="23" ref="D10:D33">C10-B10</f>
        <v>-8974.899999999998</v>
      </c>
      <c r="E10" s="30">
        <f>C10/B10%</f>
        <v>74.29507576950947</v>
      </c>
      <c r="F10" s="27">
        <v>667.7</v>
      </c>
      <c r="G10" s="28">
        <v>521.8</v>
      </c>
      <c r="H10" s="29">
        <f t="shared" si="0"/>
        <v>-145.9000000000001</v>
      </c>
      <c r="I10" s="30">
        <f t="shared" si="1"/>
        <v>78.14886925265837</v>
      </c>
      <c r="J10" s="27">
        <v>1180.4</v>
      </c>
      <c r="K10" s="28">
        <v>1037.4</v>
      </c>
      <c r="L10" s="29">
        <f t="shared" si="2"/>
        <v>-143</v>
      </c>
      <c r="M10" s="30">
        <f>K10/J10%</f>
        <v>87.88546255506608</v>
      </c>
      <c r="N10" s="27">
        <v>3792</v>
      </c>
      <c r="O10" s="28">
        <v>3492.7</v>
      </c>
      <c r="P10" s="29">
        <f t="shared" si="4"/>
        <v>-299.3000000000002</v>
      </c>
      <c r="Q10" s="30">
        <f t="shared" si="5"/>
        <v>92.10706751054852</v>
      </c>
      <c r="R10" s="27">
        <v>606</v>
      </c>
      <c r="S10" s="28">
        <v>577.9</v>
      </c>
      <c r="T10" s="29">
        <f t="shared" si="6"/>
        <v>-28.100000000000023</v>
      </c>
      <c r="U10" s="30">
        <f t="shared" si="7"/>
        <v>95.36303630363037</v>
      </c>
      <c r="V10" s="27">
        <v>1215</v>
      </c>
      <c r="W10" s="28">
        <v>999.7</v>
      </c>
      <c r="X10" s="29">
        <f t="shared" si="8"/>
        <v>-215.29999999999995</v>
      </c>
      <c r="Y10" s="30">
        <f t="shared" si="9"/>
        <v>82.2798353909465</v>
      </c>
      <c r="Z10" s="27">
        <v>616</v>
      </c>
      <c r="AA10" s="28">
        <v>340.9</v>
      </c>
      <c r="AB10" s="29">
        <f t="shared" si="10"/>
        <v>-275.1</v>
      </c>
      <c r="AC10" s="30">
        <f t="shared" si="11"/>
        <v>55.340909090909086</v>
      </c>
      <c r="AD10" s="27">
        <v>589.3</v>
      </c>
      <c r="AE10" s="28">
        <v>421.2</v>
      </c>
      <c r="AF10" s="29">
        <f t="shared" si="12"/>
        <v>-168.09999999999997</v>
      </c>
      <c r="AG10" s="30">
        <f t="shared" si="13"/>
        <v>71.47463091803836</v>
      </c>
      <c r="AH10" s="27">
        <v>2043.5</v>
      </c>
      <c r="AI10" s="28">
        <v>1238</v>
      </c>
      <c r="AJ10" s="29">
        <f t="shared" si="14"/>
        <v>-805.5</v>
      </c>
      <c r="AK10" s="30">
        <f t="shared" si="15"/>
        <v>60.582334230486914</v>
      </c>
      <c r="AL10" s="27">
        <v>295.9</v>
      </c>
      <c r="AM10" s="28">
        <v>300.4</v>
      </c>
      <c r="AN10" s="29">
        <f t="shared" si="16"/>
        <v>4.5</v>
      </c>
      <c r="AO10" s="30">
        <f t="shared" si="17"/>
        <v>101.52078404866509</v>
      </c>
      <c r="AP10" s="27">
        <v>900</v>
      </c>
      <c r="AQ10" s="28">
        <v>620.4</v>
      </c>
      <c r="AR10" s="29">
        <f t="shared" si="18"/>
        <v>-279.6</v>
      </c>
      <c r="AS10" s="30">
        <f t="shared" si="19"/>
        <v>68.93333333333334</v>
      </c>
      <c r="AT10" s="27">
        <v>2724.4</v>
      </c>
      <c r="AU10" s="28">
        <v>2044.2</v>
      </c>
      <c r="AV10" s="29">
        <f t="shared" si="20"/>
        <v>-680.2</v>
      </c>
      <c r="AW10" s="30">
        <f t="shared" si="21"/>
        <v>75.03303479665247</v>
      </c>
      <c r="AX10" s="31">
        <f t="shared" si="22"/>
        <v>49545.3</v>
      </c>
      <c r="AY10" s="32">
        <f t="shared" si="22"/>
        <v>37534.8</v>
      </c>
      <c r="AZ10" s="29">
        <f>AY10-AX10</f>
        <v>-12010.5</v>
      </c>
      <c r="BA10" s="30">
        <f>AY10/AX10%</f>
        <v>75.75854823767341</v>
      </c>
      <c r="BB10" s="33"/>
    </row>
    <row r="11" spans="1:54" ht="24.75" customHeight="1">
      <c r="A11" s="34" t="s">
        <v>24</v>
      </c>
      <c r="B11" s="27">
        <v>7409.7</v>
      </c>
      <c r="C11" s="28">
        <v>9216</v>
      </c>
      <c r="D11" s="29">
        <f t="shared" si="23"/>
        <v>1806.3000000000002</v>
      </c>
      <c r="E11" s="30">
        <f aca="true" t="shared" si="24" ref="E11:E16">C11/B11%</f>
        <v>124.37750516215232</v>
      </c>
      <c r="F11" s="27">
        <v>65.4</v>
      </c>
      <c r="G11" s="28">
        <v>70.2</v>
      </c>
      <c r="H11" s="29">
        <f t="shared" si="0"/>
        <v>4.799999999999997</v>
      </c>
      <c r="I11" s="30"/>
      <c r="J11" s="27">
        <v>308.9</v>
      </c>
      <c r="K11" s="28">
        <v>311.5</v>
      </c>
      <c r="L11" s="29">
        <f t="shared" si="2"/>
        <v>2.6000000000000227</v>
      </c>
      <c r="M11" s="30">
        <f t="shared" si="3"/>
        <v>100.84169634185821</v>
      </c>
      <c r="N11" s="27"/>
      <c r="O11" s="28">
        <v>0.5</v>
      </c>
      <c r="P11" s="29">
        <f t="shared" si="4"/>
        <v>0.5</v>
      </c>
      <c r="Q11" s="30"/>
      <c r="R11" s="27">
        <v>4.3</v>
      </c>
      <c r="S11" s="28">
        <v>4.3</v>
      </c>
      <c r="T11" s="29">
        <f t="shared" si="6"/>
        <v>0</v>
      </c>
      <c r="U11" s="30">
        <f t="shared" si="7"/>
        <v>100</v>
      </c>
      <c r="V11" s="27">
        <v>223.5</v>
      </c>
      <c r="W11" s="28">
        <v>274.6</v>
      </c>
      <c r="X11" s="29">
        <f t="shared" si="8"/>
        <v>51.10000000000002</v>
      </c>
      <c r="Y11" s="30">
        <f t="shared" si="9"/>
        <v>122.86353467561523</v>
      </c>
      <c r="Z11" s="27">
        <v>161.5</v>
      </c>
      <c r="AA11" s="28">
        <v>183.8</v>
      </c>
      <c r="AB11" s="29">
        <f t="shared" si="10"/>
        <v>22.30000000000001</v>
      </c>
      <c r="AC11" s="30">
        <f t="shared" si="11"/>
        <v>113.80804953560373</v>
      </c>
      <c r="AD11" s="27">
        <v>187.4</v>
      </c>
      <c r="AE11" s="28">
        <v>211.5</v>
      </c>
      <c r="AF11" s="29">
        <f t="shared" si="12"/>
        <v>24.099999999999994</v>
      </c>
      <c r="AG11" s="30">
        <f t="shared" si="13"/>
        <v>112.86019210245463</v>
      </c>
      <c r="AH11" s="27">
        <v>365.7</v>
      </c>
      <c r="AI11" s="28">
        <v>655.1</v>
      </c>
      <c r="AJ11" s="29">
        <f t="shared" si="14"/>
        <v>289.40000000000003</v>
      </c>
      <c r="AK11" s="30">
        <f t="shared" si="15"/>
        <v>179.1359037462401</v>
      </c>
      <c r="AL11" s="27">
        <v>32.4</v>
      </c>
      <c r="AM11" s="28">
        <v>34.3</v>
      </c>
      <c r="AN11" s="29">
        <f t="shared" si="16"/>
        <v>1.8999999999999986</v>
      </c>
      <c r="AO11" s="30">
        <f t="shared" si="17"/>
        <v>105.86419753086419</v>
      </c>
      <c r="AP11" s="27">
        <v>80.3</v>
      </c>
      <c r="AQ11" s="28">
        <v>118.7</v>
      </c>
      <c r="AR11" s="29">
        <f t="shared" si="18"/>
        <v>38.400000000000006</v>
      </c>
      <c r="AS11" s="30">
        <f t="shared" si="19"/>
        <v>147.82067247820675</v>
      </c>
      <c r="AT11" s="27">
        <v>820.7</v>
      </c>
      <c r="AU11" s="28">
        <v>426.9</v>
      </c>
      <c r="AV11" s="29">
        <f t="shared" si="20"/>
        <v>-393.80000000000007</v>
      </c>
      <c r="AW11" s="30">
        <f>AU11/AT11%</f>
        <v>52.0165712196905</v>
      </c>
      <c r="AX11" s="31">
        <f t="shared" si="22"/>
        <v>9659.8</v>
      </c>
      <c r="AY11" s="32">
        <f t="shared" si="22"/>
        <v>11507.4</v>
      </c>
      <c r="AZ11" s="29">
        <f aca="true" t="shared" si="25" ref="AZ11:AZ21">AY11-AX11</f>
        <v>1847.6000000000004</v>
      </c>
      <c r="BA11" s="30">
        <f aca="true" t="shared" si="26" ref="BA11:BA21">AY11/AX11%</f>
        <v>119.12668999358165</v>
      </c>
      <c r="BB11" s="33"/>
    </row>
    <row r="12" spans="1:54" ht="12.75">
      <c r="A12" s="26" t="s">
        <v>25</v>
      </c>
      <c r="B12" s="35">
        <v>120.7</v>
      </c>
      <c r="C12" s="36">
        <v>120.3</v>
      </c>
      <c r="D12" s="29">
        <f t="shared" si="23"/>
        <v>-0.4000000000000057</v>
      </c>
      <c r="E12" s="30">
        <f t="shared" si="24"/>
        <v>99.66859983429991</v>
      </c>
      <c r="F12" s="35">
        <v>33.4</v>
      </c>
      <c r="G12" s="36">
        <v>30.6</v>
      </c>
      <c r="H12" s="29">
        <f t="shared" si="0"/>
        <v>-2.799999999999997</v>
      </c>
      <c r="I12" s="30">
        <f t="shared" si="1"/>
        <v>91.61676646706589</v>
      </c>
      <c r="J12" s="35">
        <v>32.7</v>
      </c>
      <c r="K12" s="36">
        <v>2.4</v>
      </c>
      <c r="L12" s="29">
        <f t="shared" si="2"/>
        <v>-30.300000000000004</v>
      </c>
      <c r="M12" s="30">
        <f t="shared" si="3"/>
        <v>7.339449541284403</v>
      </c>
      <c r="N12" s="35">
        <v>137.4</v>
      </c>
      <c r="O12" s="36">
        <v>137.4</v>
      </c>
      <c r="P12" s="29">
        <f t="shared" si="4"/>
        <v>0</v>
      </c>
      <c r="Q12" s="30">
        <f t="shared" si="5"/>
        <v>100</v>
      </c>
      <c r="R12" s="35">
        <v>52.4</v>
      </c>
      <c r="S12" s="36">
        <v>52.5</v>
      </c>
      <c r="T12" s="29">
        <f t="shared" si="6"/>
        <v>0.10000000000000142</v>
      </c>
      <c r="U12" s="30">
        <f t="shared" si="7"/>
        <v>100.19083969465649</v>
      </c>
      <c r="V12" s="35">
        <v>50.9</v>
      </c>
      <c r="W12" s="36">
        <v>50.9</v>
      </c>
      <c r="X12" s="29">
        <f t="shared" si="8"/>
        <v>0</v>
      </c>
      <c r="Y12" s="30">
        <f t="shared" si="9"/>
        <v>100</v>
      </c>
      <c r="Z12" s="35">
        <v>51.2</v>
      </c>
      <c r="AA12" s="36">
        <v>51.3</v>
      </c>
      <c r="AB12" s="29">
        <f t="shared" si="10"/>
        <v>0.09999999999999432</v>
      </c>
      <c r="AC12" s="30">
        <f t="shared" si="11"/>
        <v>100.19531249999999</v>
      </c>
      <c r="AD12" s="35">
        <v>22.1</v>
      </c>
      <c r="AE12" s="36">
        <v>22.1</v>
      </c>
      <c r="AF12" s="29">
        <f t="shared" si="12"/>
        <v>0</v>
      </c>
      <c r="AG12" s="30">
        <f t="shared" si="13"/>
        <v>100</v>
      </c>
      <c r="AH12" s="35">
        <v>238.1</v>
      </c>
      <c r="AI12" s="36">
        <v>378.9</v>
      </c>
      <c r="AJ12" s="29">
        <f t="shared" si="14"/>
        <v>140.79999999999998</v>
      </c>
      <c r="AK12" s="30">
        <f t="shared" si="15"/>
        <v>159.13481730365393</v>
      </c>
      <c r="AL12" s="35">
        <v>10.1</v>
      </c>
      <c r="AM12" s="36">
        <v>9.9</v>
      </c>
      <c r="AN12" s="29">
        <f t="shared" si="16"/>
        <v>-0.1999999999999993</v>
      </c>
      <c r="AO12" s="30">
        <f>AM12/AL12%</f>
        <v>98.01980198019803</v>
      </c>
      <c r="AP12" s="35">
        <v>32.1</v>
      </c>
      <c r="AQ12" s="36">
        <v>34</v>
      </c>
      <c r="AR12" s="29">
        <f t="shared" si="18"/>
        <v>1.8999999999999986</v>
      </c>
      <c r="AS12" s="30">
        <f t="shared" si="19"/>
        <v>105.9190031152648</v>
      </c>
      <c r="AT12" s="35"/>
      <c r="AU12" s="36">
        <v>0.1</v>
      </c>
      <c r="AV12" s="29">
        <f t="shared" si="20"/>
        <v>0.1</v>
      </c>
      <c r="AW12" s="30"/>
      <c r="AX12" s="31">
        <f t="shared" si="22"/>
        <v>781.1</v>
      </c>
      <c r="AY12" s="32">
        <f t="shared" si="22"/>
        <v>890.4000000000001</v>
      </c>
      <c r="AZ12" s="29">
        <f t="shared" si="25"/>
        <v>109.30000000000007</v>
      </c>
      <c r="BA12" s="30">
        <f t="shared" si="26"/>
        <v>113.99308667264116</v>
      </c>
      <c r="BB12" s="33"/>
    </row>
    <row r="13" spans="1:54" ht="12.75">
      <c r="A13" s="37" t="s">
        <v>26</v>
      </c>
      <c r="B13" s="35">
        <v>315</v>
      </c>
      <c r="C13" s="36">
        <v>267.1</v>
      </c>
      <c r="D13" s="29">
        <f t="shared" si="23"/>
        <v>-47.89999999999998</v>
      </c>
      <c r="E13" s="30">
        <f t="shared" si="24"/>
        <v>84.7936507936508</v>
      </c>
      <c r="F13" s="35">
        <v>8</v>
      </c>
      <c r="G13" s="36">
        <v>6.5</v>
      </c>
      <c r="H13" s="29">
        <f t="shared" si="0"/>
        <v>-1.5</v>
      </c>
      <c r="I13" s="30">
        <f t="shared" si="1"/>
        <v>81.25</v>
      </c>
      <c r="J13" s="35">
        <v>73.3</v>
      </c>
      <c r="K13" s="36">
        <v>33.6</v>
      </c>
      <c r="L13" s="29">
        <f t="shared" si="2"/>
        <v>-39.699999999999996</v>
      </c>
      <c r="M13" s="30">
        <f t="shared" si="3"/>
        <v>45.839017735334245</v>
      </c>
      <c r="N13" s="35">
        <v>11</v>
      </c>
      <c r="O13" s="36">
        <v>9.3</v>
      </c>
      <c r="P13" s="29">
        <f t="shared" si="4"/>
        <v>-1.6999999999999993</v>
      </c>
      <c r="Q13" s="30">
        <f t="shared" si="5"/>
        <v>84.54545454545455</v>
      </c>
      <c r="R13" s="35">
        <v>10.1</v>
      </c>
      <c r="S13" s="36">
        <v>7.9</v>
      </c>
      <c r="T13" s="29">
        <f t="shared" si="6"/>
        <v>-2.1999999999999993</v>
      </c>
      <c r="U13" s="30"/>
      <c r="V13" s="35">
        <v>19.6</v>
      </c>
      <c r="W13" s="36">
        <v>16.8</v>
      </c>
      <c r="X13" s="29">
        <f t="shared" si="8"/>
        <v>-2.8000000000000007</v>
      </c>
      <c r="Y13" s="30">
        <f t="shared" si="9"/>
        <v>85.71428571428571</v>
      </c>
      <c r="Z13" s="35">
        <v>6.9</v>
      </c>
      <c r="AA13" s="36">
        <v>3.6</v>
      </c>
      <c r="AB13" s="29">
        <f t="shared" si="10"/>
        <v>-3.3000000000000003</v>
      </c>
      <c r="AC13" s="30">
        <f t="shared" si="11"/>
        <v>52.17391304347826</v>
      </c>
      <c r="AD13" s="35">
        <v>6.6</v>
      </c>
      <c r="AE13" s="36">
        <v>1.4</v>
      </c>
      <c r="AF13" s="29">
        <f t="shared" si="12"/>
        <v>-5.199999999999999</v>
      </c>
      <c r="AG13" s="30"/>
      <c r="AH13" s="35">
        <v>38.4</v>
      </c>
      <c r="AI13" s="36">
        <v>48.5</v>
      </c>
      <c r="AJ13" s="29">
        <f t="shared" si="14"/>
        <v>10.100000000000001</v>
      </c>
      <c r="AK13" s="30">
        <f t="shared" si="15"/>
        <v>126.30208333333333</v>
      </c>
      <c r="AL13" s="35">
        <v>6.1</v>
      </c>
      <c r="AM13" s="36">
        <v>3.4</v>
      </c>
      <c r="AN13" s="29">
        <f t="shared" si="16"/>
        <v>-2.6999999999999997</v>
      </c>
      <c r="AO13" s="30">
        <f t="shared" si="17"/>
        <v>55.73770491803279</v>
      </c>
      <c r="AP13" s="35">
        <v>46.5</v>
      </c>
      <c r="AQ13" s="36">
        <v>23.3</v>
      </c>
      <c r="AR13" s="29">
        <f t="shared" si="18"/>
        <v>-23.2</v>
      </c>
      <c r="AS13" s="30">
        <f t="shared" si="19"/>
        <v>50.10752688172043</v>
      </c>
      <c r="AT13" s="35">
        <v>110.2</v>
      </c>
      <c r="AU13" s="36">
        <v>36</v>
      </c>
      <c r="AV13" s="29">
        <f t="shared" si="20"/>
        <v>-74.2</v>
      </c>
      <c r="AW13" s="30">
        <f t="shared" si="21"/>
        <v>32.66787658802178</v>
      </c>
      <c r="AX13" s="31">
        <f t="shared" si="22"/>
        <v>651.7</v>
      </c>
      <c r="AY13" s="32">
        <f t="shared" si="22"/>
        <v>457.40000000000003</v>
      </c>
      <c r="AZ13" s="29">
        <f t="shared" si="25"/>
        <v>-194.3</v>
      </c>
      <c r="BA13" s="30">
        <f t="shared" si="26"/>
        <v>70.18566825226331</v>
      </c>
      <c r="BB13" s="33"/>
    </row>
    <row r="14" spans="1:54" ht="12.75">
      <c r="A14" s="37" t="s">
        <v>27</v>
      </c>
      <c r="B14" s="35">
        <v>1172.6</v>
      </c>
      <c r="C14" s="36">
        <v>640.9</v>
      </c>
      <c r="D14" s="29">
        <f t="shared" si="23"/>
        <v>-531.6999999999999</v>
      </c>
      <c r="E14" s="30">
        <f t="shared" si="24"/>
        <v>54.65631929046563</v>
      </c>
      <c r="F14" s="35">
        <v>74.4</v>
      </c>
      <c r="G14" s="36">
        <v>101.9</v>
      </c>
      <c r="H14" s="29">
        <f t="shared" si="0"/>
        <v>27.5</v>
      </c>
      <c r="I14" s="30">
        <f>G14/F14%</f>
        <v>136.96236559139783</v>
      </c>
      <c r="J14" s="35">
        <v>9.4</v>
      </c>
      <c r="K14" s="36">
        <v>9.6</v>
      </c>
      <c r="L14" s="29">
        <f t="shared" si="2"/>
        <v>0.1999999999999993</v>
      </c>
      <c r="M14" s="30">
        <f t="shared" si="3"/>
        <v>102.12765957446808</v>
      </c>
      <c r="N14" s="35">
        <v>87.9</v>
      </c>
      <c r="O14" s="36">
        <v>53.8</v>
      </c>
      <c r="P14" s="29">
        <f t="shared" si="4"/>
        <v>-34.10000000000001</v>
      </c>
      <c r="Q14" s="30">
        <f t="shared" si="5"/>
        <v>61.20591581342434</v>
      </c>
      <c r="R14" s="35">
        <v>9.2</v>
      </c>
      <c r="S14" s="36">
        <v>7.4</v>
      </c>
      <c r="T14" s="29">
        <f t="shared" si="6"/>
        <v>-1.799999999999999</v>
      </c>
      <c r="U14" s="30">
        <f t="shared" si="7"/>
        <v>80.43478260869566</v>
      </c>
      <c r="V14" s="35">
        <v>45.8</v>
      </c>
      <c r="W14" s="36">
        <v>50.8</v>
      </c>
      <c r="X14" s="29">
        <f t="shared" si="8"/>
        <v>5</v>
      </c>
      <c r="Y14" s="30">
        <f t="shared" si="9"/>
        <v>110.91703056768559</v>
      </c>
      <c r="Z14" s="35">
        <v>29.5</v>
      </c>
      <c r="AA14" s="36">
        <v>30</v>
      </c>
      <c r="AB14" s="29">
        <f t="shared" si="10"/>
        <v>0.5</v>
      </c>
      <c r="AC14" s="30">
        <f t="shared" si="11"/>
        <v>101.69491525423729</v>
      </c>
      <c r="AD14" s="35">
        <v>11.5</v>
      </c>
      <c r="AE14" s="36">
        <v>15.2</v>
      </c>
      <c r="AF14" s="29">
        <f t="shared" si="12"/>
        <v>3.6999999999999993</v>
      </c>
      <c r="AG14" s="30">
        <f t="shared" si="13"/>
        <v>132.17391304347825</v>
      </c>
      <c r="AH14" s="35">
        <v>213.4</v>
      </c>
      <c r="AI14" s="36">
        <v>173.5</v>
      </c>
      <c r="AJ14" s="29">
        <f t="shared" si="14"/>
        <v>-39.900000000000006</v>
      </c>
      <c r="AK14" s="30">
        <f t="shared" si="15"/>
        <v>81.30271790065605</v>
      </c>
      <c r="AL14" s="35">
        <v>1.3</v>
      </c>
      <c r="AM14" s="36">
        <v>1.4</v>
      </c>
      <c r="AN14" s="29">
        <f t="shared" si="16"/>
        <v>0.09999999999999987</v>
      </c>
      <c r="AO14" s="30">
        <f t="shared" si="17"/>
        <v>107.69230769230768</v>
      </c>
      <c r="AP14" s="35">
        <v>25</v>
      </c>
      <c r="AQ14" s="36">
        <v>20.5</v>
      </c>
      <c r="AR14" s="29">
        <f t="shared" si="18"/>
        <v>-4.5</v>
      </c>
      <c r="AS14" s="30">
        <f t="shared" si="19"/>
        <v>82</v>
      </c>
      <c r="AT14" s="35">
        <v>94.7</v>
      </c>
      <c r="AU14" s="36">
        <v>86.5</v>
      </c>
      <c r="AV14" s="29">
        <f t="shared" si="20"/>
        <v>-8.200000000000003</v>
      </c>
      <c r="AW14" s="30">
        <f t="shared" si="21"/>
        <v>91.34107708553326</v>
      </c>
      <c r="AX14" s="31">
        <f t="shared" si="22"/>
        <v>1774.7000000000003</v>
      </c>
      <c r="AY14" s="32">
        <f t="shared" si="22"/>
        <v>1191.5</v>
      </c>
      <c r="AZ14" s="29">
        <f t="shared" si="25"/>
        <v>-583.2000000000003</v>
      </c>
      <c r="BA14" s="30">
        <f t="shared" si="26"/>
        <v>67.13810784921394</v>
      </c>
      <c r="BB14" s="33"/>
    </row>
    <row r="15" spans="1:54" ht="12.75">
      <c r="A15" s="37" t="s">
        <v>28</v>
      </c>
      <c r="B15" s="35">
        <v>3992.6</v>
      </c>
      <c r="C15" s="36">
        <v>3821</v>
      </c>
      <c r="D15" s="29">
        <f t="shared" si="23"/>
        <v>-171.5999999999999</v>
      </c>
      <c r="E15" s="30">
        <f t="shared" si="24"/>
        <v>95.70204879026198</v>
      </c>
      <c r="F15" s="35">
        <v>271.2</v>
      </c>
      <c r="G15" s="36">
        <v>294.6</v>
      </c>
      <c r="H15" s="29">
        <f t="shared" si="0"/>
        <v>23.400000000000034</v>
      </c>
      <c r="I15" s="30">
        <f>G15/F15%</f>
        <v>108.62831858407081</v>
      </c>
      <c r="J15" s="35">
        <v>540</v>
      </c>
      <c r="K15" s="36">
        <v>483.2</v>
      </c>
      <c r="L15" s="29">
        <f t="shared" si="2"/>
        <v>-56.80000000000001</v>
      </c>
      <c r="M15" s="30">
        <f t="shared" si="3"/>
        <v>89.48148148148147</v>
      </c>
      <c r="N15" s="35">
        <v>124.4</v>
      </c>
      <c r="O15" s="36">
        <v>124.6</v>
      </c>
      <c r="P15" s="29">
        <f t="shared" si="4"/>
        <v>0.19999999999998863</v>
      </c>
      <c r="Q15" s="30">
        <f t="shared" si="5"/>
        <v>100.16077170418006</v>
      </c>
      <c r="R15" s="35">
        <v>121.1</v>
      </c>
      <c r="S15" s="36">
        <v>122</v>
      </c>
      <c r="T15" s="29">
        <f t="shared" si="6"/>
        <v>0.9000000000000057</v>
      </c>
      <c r="U15" s="30">
        <f t="shared" si="7"/>
        <v>100.74318744838978</v>
      </c>
      <c r="V15" s="35">
        <v>408.3</v>
      </c>
      <c r="W15" s="36">
        <v>407.6</v>
      </c>
      <c r="X15" s="29">
        <f t="shared" si="8"/>
        <v>-0.6999999999999886</v>
      </c>
      <c r="Y15" s="30">
        <f t="shared" si="9"/>
        <v>99.82855743325986</v>
      </c>
      <c r="Z15" s="35">
        <v>173.3</v>
      </c>
      <c r="AA15" s="36">
        <v>173.7</v>
      </c>
      <c r="AB15" s="29">
        <f t="shared" si="10"/>
        <v>0.39999999999997726</v>
      </c>
      <c r="AC15" s="30">
        <f t="shared" si="11"/>
        <v>100.23081361800345</v>
      </c>
      <c r="AD15" s="35">
        <v>196.6</v>
      </c>
      <c r="AE15" s="36">
        <v>199.1</v>
      </c>
      <c r="AF15" s="29">
        <f t="shared" si="12"/>
        <v>2.5</v>
      </c>
      <c r="AG15" s="30">
        <f t="shared" si="13"/>
        <v>101.27161749745676</v>
      </c>
      <c r="AH15" s="35">
        <v>482.4</v>
      </c>
      <c r="AI15" s="36">
        <v>500.3</v>
      </c>
      <c r="AJ15" s="29">
        <f t="shared" si="14"/>
        <v>17.900000000000034</v>
      </c>
      <c r="AK15" s="30">
        <f t="shared" si="15"/>
        <v>103.7106135986733</v>
      </c>
      <c r="AL15" s="35">
        <v>134.9</v>
      </c>
      <c r="AM15" s="36">
        <v>123.4</v>
      </c>
      <c r="AN15" s="29">
        <f t="shared" si="16"/>
        <v>-11.5</v>
      </c>
      <c r="AO15" s="30">
        <f t="shared" si="17"/>
        <v>91.47516679021498</v>
      </c>
      <c r="AP15" s="35">
        <v>539</v>
      </c>
      <c r="AQ15" s="36">
        <v>570.8</v>
      </c>
      <c r="AR15" s="29">
        <f t="shared" si="18"/>
        <v>31.799999999999955</v>
      </c>
      <c r="AS15" s="30">
        <f t="shared" si="19"/>
        <v>105.89981447124305</v>
      </c>
      <c r="AT15" s="35">
        <v>694.9</v>
      </c>
      <c r="AU15" s="36">
        <v>596.4</v>
      </c>
      <c r="AV15" s="29">
        <f t="shared" si="20"/>
        <v>-98.5</v>
      </c>
      <c r="AW15" s="30">
        <f t="shared" si="21"/>
        <v>85.8252986041157</v>
      </c>
      <c r="AX15" s="31">
        <f t="shared" si="22"/>
        <v>7678.7</v>
      </c>
      <c r="AY15" s="32">
        <f t="shared" si="22"/>
        <v>7416.700000000001</v>
      </c>
      <c r="AZ15" s="29">
        <f t="shared" si="25"/>
        <v>-261.9999999999991</v>
      </c>
      <c r="BA15" s="30">
        <f t="shared" si="26"/>
        <v>96.58796410850798</v>
      </c>
      <c r="BB15" s="33"/>
    </row>
    <row r="16" spans="1:54" s="42" customFormat="1" ht="12.75">
      <c r="A16" s="38" t="s">
        <v>29</v>
      </c>
      <c r="B16" s="39">
        <v>26303.5</v>
      </c>
      <c r="C16" s="40">
        <v>23178</v>
      </c>
      <c r="D16" s="29">
        <f t="shared" si="23"/>
        <v>-3125.5</v>
      </c>
      <c r="E16" s="30">
        <f t="shared" si="24"/>
        <v>88.11755089626855</v>
      </c>
      <c r="F16" s="39">
        <v>1745.9</v>
      </c>
      <c r="G16" s="40">
        <v>2006</v>
      </c>
      <c r="H16" s="29">
        <f t="shared" si="0"/>
        <v>260.0999999999999</v>
      </c>
      <c r="I16" s="30">
        <f t="shared" si="1"/>
        <v>114.89776046738072</v>
      </c>
      <c r="J16" s="39">
        <v>1920.4</v>
      </c>
      <c r="K16" s="40">
        <v>2004.3</v>
      </c>
      <c r="L16" s="29">
        <f t="shared" si="2"/>
        <v>83.89999999999986</v>
      </c>
      <c r="M16" s="30">
        <f t="shared" si="3"/>
        <v>104.36888148302437</v>
      </c>
      <c r="N16" s="39">
        <v>894.1</v>
      </c>
      <c r="O16" s="40">
        <v>1064.8</v>
      </c>
      <c r="P16" s="29">
        <f t="shared" si="4"/>
        <v>170.69999999999993</v>
      </c>
      <c r="Q16" s="30">
        <f t="shared" si="5"/>
        <v>119.09182418074039</v>
      </c>
      <c r="R16" s="39">
        <v>3948.1</v>
      </c>
      <c r="S16" s="40">
        <v>3933.6</v>
      </c>
      <c r="T16" s="29">
        <f t="shared" si="6"/>
        <v>-14.5</v>
      </c>
      <c r="U16" s="30">
        <f t="shared" si="7"/>
        <v>99.63273473316278</v>
      </c>
      <c r="V16" s="39">
        <v>639.5</v>
      </c>
      <c r="W16" s="40">
        <v>628.5</v>
      </c>
      <c r="X16" s="29">
        <f t="shared" si="8"/>
        <v>-11</v>
      </c>
      <c r="Y16" s="30">
        <f t="shared" si="9"/>
        <v>98.27990617670055</v>
      </c>
      <c r="Z16" s="39">
        <v>2340.3</v>
      </c>
      <c r="AA16" s="40">
        <v>949.2</v>
      </c>
      <c r="AB16" s="29">
        <f t="shared" si="10"/>
        <v>-1391.1000000000001</v>
      </c>
      <c r="AC16" s="30">
        <f t="shared" si="11"/>
        <v>40.55890270478144</v>
      </c>
      <c r="AD16" s="39">
        <v>2307.8</v>
      </c>
      <c r="AE16" s="40">
        <v>1698.1</v>
      </c>
      <c r="AF16" s="29">
        <f t="shared" si="12"/>
        <v>-609.7000000000003</v>
      </c>
      <c r="AG16" s="30">
        <f t="shared" si="13"/>
        <v>73.58089955802062</v>
      </c>
      <c r="AH16" s="39">
        <v>2931.2</v>
      </c>
      <c r="AI16" s="40">
        <v>1527.8</v>
      </c>
      <c r="AJ16" s="29">
        <f t="shared" si="14"/>
        <v>-1403.3999999999999</v>
      </c>
      <c r="AK16" s="30">
        <f t="shared" si="15"/>
        <v>52.12199781659389</v>
      </c>
      <c r="AL16" s="39">
        <v>708.1</v>
      </c>
      <c r="AM16" s="40">
        <v>645.1</v>
      </c>
      <c r="AN16" s="29">
        <f t="shared" si="16"/>
        <v>-63</v>
      </c>
      <c r="AO16" s="30">
        <f t="shared" si="17"/>
        <v>91.10295156051404</v>
      </c>
      <c r="AP16" s="39">
        <v>1260</v>
      </c>
      <c r="AQ16" s="40">
        <v>859.2</v>
      </c>
      <c r="AR16" s="29">
        <f t="shared" si="18"/>
        <v>-400.79999999999995</v>
      </c>
      <c r="AS16" s="30">
        <f t="shared" si="19"/>
        <v>68.19047619047619</v>
      </c>
      <c r="AT16" s="39">
        <v>3855.4</v>
      </c>
      <c r="AU16" s="40">
        <v>2570.6</v>
      </c>
      <c r="AV16" s="29">
        <f t="shared" si="20"/>
        <v>-1284.8000000000002</v>
      </c>
      <c r="AW16" s="30">
        <f t="shared" si="21"/>
        <v>66.67531254863307</v>
      </c>
      <c r="AX16" s="31">
        <f t="shared" si="22"/>
        <v>48854.3</v>
      </c>
      <c r="AY16" s="32">
        <f t="shared" si="22"/>
        <v>41065.19999999999</v>
      </c>
      <c r="AZ16" s="29">
        <f t="shared" si="25"/>
        <v>-7789.100000000013</v>
      </c>
      <c r="BA16" s="30">
        <f t="shared" si="26"/>
        <v>84.05646995249137</v>
      </c>
      <c r="BB16" s="41"/>
    </row>
    <row r="17" spans="1:54" ht="12.75" customHeight="1">
      <c r="A17" s="43" t="s">
        <v>30</v>
      </c>
      <c r="B17" s="44"/>
      <c r="C17" s="45"/>
      <c r="D17" s="29">
        <f t="shared" si="23"/>
        <v>0</v>
      </c>
      <c r="E17" s="30"/>
      <c r="F17" s="44">
        <v>68</v>
      </c>
      <c r="G17" s="45">
        <v>68.2</v>
      </c>
      <c r="H17" s="29">
        <f t="shared" si="0"/>
        <v>0.20000000000000284</v>
      </c>
      <c r="I17" s="30">
        <f t="shared" si="1"/>
        <v>100.29411764705883</v>
      </c>
      <c r="J17" s="44">
        <v>70.6</v>
      </c>
      <c r="K17" s="45">
        <v>82.9</v>
      </c>
      <c r="L17" s="29">
        <f t="shared" si="2"/>
        <v>12.300000000000011</v>
      </c>
      <c r="M17" s="30">
        <f t="shared" si="3"/>
        <v>117.42209631728046</v>
      </c>
      <c r="N17" s="44">
        <v>16.3</v>
      </c>
      <c r="O17" s="45">
        <v>27.5</v>
      </c>
      <c r="P17" s="29">
        <f t="shared" si="4"/>
        <v>11.2</v>
      </c>
      <c r="Q17" s="30">
        <f t="shared" si="5"/>
        <v>168.7116564417178</v>
      </c>
      <c r="R17" s="44">
        <v>40.5</v>
      </c>
      <c r="S17" s="45">
        <v>40.5</v>
      </c>
      <c r="T17" s="29">
        <f t="shared" si="6"/>
        <v>0</v>
      </c>
      <c r="U17" s="30">
        <f t="shared" si="7"/>
        <v>100</v>
      </c>
      <c r="V17" s="44">
        <v>70.7</v>
      </c>
      <c r="W17" s="45">
        <v>67.3</v>
      </c>
      <c r="X17" s="29">
        <f t="shared" si="8"/>
        <v>-3.4000000000000057</v>
      </c>
      <c r="Y17" s="30">
        <f t="shared" si="9"/>
        <v>95.19094766619517</v>
      </c>
      <c r="Z17" s="44">
        <v>7</v>
      </c>
      <c r="AA17" s="45">
        <v>6.8</v>
      </c>
      <c r="AB17" s="29">
        <f t="shared" si="10"/>
        <v>-0.20000000000000018</v>
      </c>
      <c r="AC17" s="30">
        <f t="shared" si="11"/>
        <v>97.14285714285712</v>
      </c>
      <c r="AD17" s="44">
        <v>24.7</v>
      </c>
      <c r="AE17" s="45">
        <v>22.6</v>
      </c>
      <c r="AF17" s="29">
        <f t="shared" si="12"/>
        <v>-2.099999999999998</v>
      </c>
      <c r="AG17" s="30">
        <f t="shared" si="13"/>
        <v>91.49797570850203</v>
      </c>
      <c r="AH17" s="44">
        <v>12</v>
      </c>
      <c r="AI17" s="45">
        <v>14.4</v>
      </c>
      <c r="AJ17" s="29">
        <f t="shared" si="14"/>
        <v>2.4000000000000004</v>
      </c>
      <c r="AK17" s="30">
        <f t="shared" si="15"/>
        <v>120.00000000000001</v>
      </c>
      <c r="AL17" s="44">
        <v>35.9</v>
      </c>
      <c r="AM17" s="45">
        <v>38.4</v>
      </c>
      <c r="AN17" s="29">
        <f t="shared" si="16"/>
        <v>2.5</v>
      </c>
      <c r="AO17" s="30">
        <f>AM17/AL17%</f>
        <v>106.96378830083566</v>
      </c>
      <c r="AP17" s="44">
        <v>64.2</v>
      </c>
      <c r="AQ17" s="45">
        <v>58.5</v>
      </c>
      <c r="AR17" s="29">
        <f t="shared" si="18"/>
        <v>-5.700000000000003</v>
      </c>
      <c r="AS17" s="30">
        <f t="shared" si="19"/>
        <v>91.1214953271028</v>
      </c>
      <c r="AT17" s="44">
        <v>100</v>
      </c>
      <c r="AU17" s="45">
        <v>80</v>
      </c>
      <c r="AV17" s="29">
        <f t="shared" si="20"/>
        <v>-20</v>
      </c>
      <c r="AW17" s="30">
        <f t="shared" si="21"/>
        <v>80</v>
      </c>
      <c r="AX17" s="31">
        <f t="shared" si="22"/>
        <v>509.9</v>
      </c>
      <c r="AY17" s="32">
        <f t="shared" si="22"/>
        <v>507.1</v>
      </c>
      <c r="AZ17" s="29">
        <f t="shared" si="25"/>
        <v>-2.7999999999999545</v>
      </c>
      <c r="BA17" s="30">
        <f t="shared" si="26"/>
        <v>99.4508727201412</v>
      </c>
      <c r="BB17" s="33"/>
    </row>
    <row r="18" spans="1:54" ht="21.75" customHeight="1">
      <c r="A18" s="43" t="s">
        <v>31</v>
      </c>
      <c r="B18" s="44"/>
      <c r="C18" s="46">
        <v>4.4</v>
      </c>
      <c r="D18" s="29">
        <f t="shared" si="23"/>
        <v>4.4</v>
      </c>
      <c r="E18" s="30"/>
      <c r="F18" s="44"/>
      <c r="G18" s="46">
        <v>0.2</v>
      </c>
      <c r="H18" s="29">
        <f t="shared" si="0"/>
        <v>0.2</v>
      </c>
      <c r="I18" s="30"/>
      <c r="J18" s="44"/>
      <c r="K18" s="46">
        <v>3.3</v>
      </c>
      <c r="L18" s="29">
        <f t="shared" si="2"/>
        <v>3.3</v>
      </c>
      <c r="M18" s="30"/>
      <c r="N18" s="44"/>
      <c r="O18" s="46"/>
      <c r="P18" s="29">
        <f t="shared" si="4"/>
        <v>0</v>
      </c>
      <c r="Q18" s="30"/>
      <c r="R18" s="44"/>
      <c r="S18" s="46">
        <v>0.2</v>
      </c>
      <c r="T18" s="29">
        <f t="shared" si="6"/>
        <v>0.2</v>
      </c>
      <c r="U18" s="30"/>
      <c r="V18" s="44"/>
      <c r="W18" s="46">
        <v>7.6</v>
      </c>
      <c r="X18" s="29">
        <f t="shared" si="8"/>
        <v>7.6</v>
      </c>
      <c r="Y18" s="30"/>
      <c r="Z18" s="44"/>
      <c r="AA18" s="46"/>
      <c r="AB18" s="29">
        <f t="shared" si="10"/>
        <v>0</v>
      </c>
      <c r="AC18" s="30"/>
      <c r="AD18" s="44"/>
      <c r="AE18" s="46">
        <v>0.7</v>
      </c>
      <c r="AF18" s="29">
        <f t="shared" si="12"/>
        <v>0.7</v>
      </c>
      <c r="AG18" s="30"/>
      <c r="AH18" s="44"/>
      <c r="AI18" s="46">
        <v>0.2</v>
      </c>
      <c r="AJ18" s="29">
        <f t="shared" si="14"/>
        <v>0.2</v>
      </c>
      <c r="AK18" s="30"/>
      <c r="AL18" s="44"/>
      <c r="AM18" s="46"/>
      <c r="AN18" s="29">
        <f t="shared" si="16"/>
        <v>0</v>
      </c>
      <c r="AO18" s="30"/>
      <c r="AP18" s="44"/>
      <c r="AQ18" s="46">
        <v>-0.2</v>
      </c>
      <c r="AR18" s="29">
        <f t="shared" si="18"/>
        <v>-0.2</v>
      </c>
      <c r="AS18" s="30"/>
      <c r="AT18" s="44"/>
      <c r="AU18" s="46"/>
      <c r="AV18" s="29">
        <f t="shared" si="20"/>
        <v>0</v>
      </c>
      <c r="AW18" s="30"/>
      <c r="AX18" s="31">
        <f t="shared" si="22"/>
        <v>0</v>
      </c>
      <c r="AY18" s="32">
        <f t="shared" si="22"/>
        <v>16.4</v>
      </c>
      <c r="AZ18" s="29">
        <f t="shared" si="25"/>
        <v>16.4</v>
      </c>
      <c r="BA18" s="30"/>
      <c r="BB18" s="33"/>
    </row>
    <row r="19" spans="1:54" s="55" customFormat="1" ht="21.75" customHeight="1">
      <c r="A19" s="47" t="s">
        <v>32</v>
      </c>
      <c r="B19" s="48">
        <f>SUM(B20:B27)</f>
        <v>3829</v>
      </c>
      <c r="C19" s="49">
        <f>SUM(C20:C27)</f>
        <v>5139.400000000001</v>
      </c>
      <c r="D19" s="50">
        <f t="shared" si="23"/>
        <v>1310.4000000000005</v>
      </c>
      <c r="E19" s="51">
        <f>C19/B19%</f>
        <v>134.22303473491775</v>
      </c>
      <c r="F19" s="48">
        <f>SUM(F20:F27)</f>
        <v>640</v>
      </c>
      <c r="G19" s="49">
        <f>SUM(G20:G27)</f>
        <v>644</v>
      </c>
      <c r="H19" s="50">
        <f t="shared" si="0"/>
        <v>4</v>
      </c>
      <c r="I19" s="51">
        <f>G19/F19%</f>
        <v>100.625</v>
      </c>
      <c r="J19" s="48">
        <f>SUM(J20:J27)</f>
        <v>1180.7</v>
      </c>
      <c r="K19" s="49">
        <f>SUM(K20:K27)</f>
        <v>996.5999999999999</v>
      </c>
      <c r="L19" s="50">
        <f t="shared" si="2"/>
        <v>-184.10000000000014</v>
      </c>
      <c r="M19" s="51">
        <f>K19/J19%</f>
        <v>84.40755484034894</v>
      </c>
      <c r="N19" s="48">
        <f>SUM(N20:N27)</f>
        <v>2586.6</v>
      </c>
      <c r="O19" s="49">
        <f>SUM(O20:O27)</f>
        <v>2302.8</v>
      </c>
      <c r="P19" s="50">
        <f t="shared" si="4"/>
        <v>-283.7999999999997</v>
      </c>
      <c r="Q19" s="51">
        <f>O19/N19%</f>
        <v>89.02806773370449</v>
      </c>
      <c r="R19" s="48">
        <f>SUM(R20:R27)</f>
        <v>559.1</v>
      </c>
      <c r="S19" s="49">
        <f>SUM(S20:S27)</f>
        <v>358.5</v>
      </c>
      <c r="T19" s="50">
        <f t="shared" si="6"/>
        <v>-200.60000000000002</v>
      </c>
      <c r="U19" s="51">
        <f>S19/R19%</f>
        <v>64.12090860311214</v>
      </c>
      <c r="V19" s="48">
        <f>SUM(V20:V27)</f>
        <v>743.2</v>
      </c>
      <c r="W19" s="49">
        <f>SUM(W20:W27)</f>
        <v>636.1999999999999</v>
      </c>
      <c r="X19" s="50">
        <f t="shared" si="8"/>
        <v>-107.00000000000011</v>
      </c>
      <c r="Y19" s="51">
        <f>W19/V19%</f>
        <v>85.60279870828847</v>
      </c>
      <c r="Z19" s="48">
        <f>SUM(Z20:Z27)</f>
        <v>1163.4</v>
      </c>
      <c r="AA19" s="49">
        <f>SUM(AA20:AA27)</f>
        <v>799.5</v>
      </c>
      <c r="AB19" s="50">
        <f t="shared" si="10"/>
        <v>-363.9000000000001</v>
      </c>
      <c r="AC19" s="51">
        <f>AA19/Z19%</f>
        <v>68.7209902011346</v>
      </c>
      <c r="AD19" s="48">
        <f>SUM(AD20:AD27)</f>
        <v>149.5</v>
      </c>
      <c r="AE19" s="49">
        <f>SUM(AE20:AE27)</f>
        <v>155.9</v>
      </c>
      <c r="AF19" s="50">
        <f t="shared" si="12"/>
        <v>6.400000000000006</v>
      </c>
      <c r="AG19" s="51">
        <f>AE19/AD19%</f>
        <v>104.2809364548495</v>
      </c>
      <c r="AH19" s="48">
        <f>SUM(AH20:AH27)</f>
        <v>1992.2</v>
      </c>
      <c r="AI19" s="49">
        <f>SUM(AI20:AI27)</f>
        <v>3045.6000000000004</v>
      </c>
      <c r="AJ19" s="50">
        <f t="shared" si="14"/>
        <v>1053.4000000000003</v>
      </c>
      <c r="AK19" s="51">
        <f>AI19/AH19%</f>
        <v>152.87621724726435</v>
      </c>
      <c r="AL19" s="48">
        <f>SUM(AL20:AL27)</f>
        <v>23</v>
      </c>
      <c r="AM19" s="49">
        <f>SUM(AM20:AM27)</f>
        <v>24.6</v>
      </c>
      <c r="AN19" s="50">
        <f t="shared" si="16"/>
        <v>1.6000000000000014</v>
      </c>
      <c r="AO19" s="51">
        <f>AM19/AL19%</f>
        <v>106.95652173913044</v>
      </c>
      <c r="AP19" s="48">
        <f>SUM(AP20:AP27)</f>
        <v>1095.2</v>
      </c>
      <c r="AQ19" s="49">
        <f>SUM(AQ20:AQ27)</f>
        <v>762.8000000000001</v>
      </c>
      <c r="AR19" s="50">
        <f t="shared" si="18"/>
        <v>-332.4</v>
      </c>
      <c r="AS19" s="51">
        <f>AQ19/AP19%</f>
        <v>69.64937910883857</v>
      </c>
      <c r="AT19" s="48">
        <f>SUM(AT20:AT27)</f>
        <v>925.2</v>
      </c>
      <c r="AU19" s="49">
        <f>SUM(AU20:AU27)</f>
        <v>894.5</v>
      </c>
      <c r="AV19" s="50">
        <f t="shared" si="20"/>
        <v>-30.700000000000045</v>
      </c>
      <c r="AW19" s="51">
        <f>AU19/AT19%</f>
        <v>96.68179853004754</v>
      </c>
      <c r="AX19" s="52">
        <f t="shared" si="22"/>
        <v>14887.100000000002</v>
      </c>
      <c r="AY19" s="53">
        <f t="shared" si="22"/>
        <v>15760.4</v>
      </c>
      <c r="AZ19" s="50">
        <f t="shared" si="25"/>
        <v>873.2999999999975</v>
      </c>
      <c r="BA19" s="51">
        <f t="shared" si="26"/>
        <v>105.86615257504819</v>
      </c>
      <c r="BB19" s="54"/>
    </row>
    <row r="20" spans="1:54" s="59" customFormat="1" ht="12.75">
      <c r="A20" s="56" t="s">
        <v>33</v>
      </c>
      <c r="B20" s="57">
        <v>3543.7</v>
      </c>
      <c r="C20" s="58">
        <v>4286.8</v>
      </c>
      <c r="D20" s="29">
        <f t="shared" si="23"/>
        <v>743.1000000000004</v>
      </c>
      <c r="E20" s="30">
        <f>C20/B20%</f>
        <v>120.96960803679771</v>
      </c>
      <c r="F20" s="57">
        <v>635</v>
      </c>
      <c r="G20" s="58">
        <v>577.1</v>
      </c>
      <c r="H20" s="29">
        <f t="shared" si="0"/>
        <v>-57.89999999999998</v>
      </c>
      <c r="I20" s="30">
        <f>G20/F20%</f>
        <v>90.88188976377954</v>
      </c>
      <c r="J20" s="57">
        <v>994.7</v>
      </c>
      <c r="K20" s="58">
        <v>897.1</v>
      </c>
      <c r="L20" s="29">
        <f t="shared" si="2"/>
        <v>-97.60000000000002</v>
      </c>
      <c r="M20" s="30">
        <f>K20/J20%</f>
        <v>90.18799638081833</v>
      </c>
      <c r="N20" s="57">
        <v>2576.1</v>
      </c>
      <c r="O20" s="58">
        <v>2277</v>
      </c>
      <c r="P20" s="29">
        <f t="shared" si="4"/>
        <v>-299.0999999999999</v>
      </c>
      <c r="Q20" s="30">
        <f>O20/N20%</f>
        <v>88.38942587632468</v>
      </c>
      <c r="R20" s="57">
        <v>559.1</v>
      </c>
      <c r="S20" s="58">
        <v>356.1</v>
      </c>
      <c r="T20" s="29">
        <f t="shared" si="6"/>
        <v>-203</v>
      </c>
      <c r="U20" s="30">
        <f>S20/R20%</f>
        <v>63.69164729028797</v>
      </c>
      <c r="V20" s="57">
        <v>620.4</v>
      </c>
      <c r="W20" s="58">
        <v>507.1</v>
      </c>
      <c r="X20" s="29">
        <f t="shared" si="8"/>
        <v>-113.29999999999995</v>
      </c>
      <c r="Y20" s="30">
        <f>W20/V20%</f>
        <v>81.73758865248227</v>
      </c>
      <c r="Z20" s="57">
        <v>791.9</v>
      </c>
      <c r="AA20" s="58">
        <v>795.7</v>
      </c>
      <c r="AB20" s="29">
        <f t="shared" si="10"/>
        <v>3.800000000000068</v>
      </c>
      <c r="AC20" s="30">
        <f>AA20/Z20%</f>
        <v>100.47985856800102</v>
      </c>
      <c r="AD20" s="57">
        <v>149.5</v>
      </c>
      <c r="AE20" s="58">
        <v>122.8</v>
      </c>
      <c r="AF20" s="29">
        <f t="shared" si="12"/>
        <v>-26.700000000000003</v>
      </c>
      <c r="AG20" s="30">
        <f>AE20/AD20%</f>
        <v>82.14046822742475</v>
      </c>
      <c r="AH20" s="57">
        <v>1989</v>
      </c>
      <c r="AI20" s="58">
        <v>1998.4</v>
      </c>
      <c r="AJ20" s="29">
        <f t="shared" si="14"/>
        <v>9.400000000000091</v>
      </c>
      <c r="AK20" s="30">
        <f>AI20/AH20%</f>
        <v>100.4725992961287</v>
      </c>
      <c r="AL20" s="57">
        <v>23</v>
      </c>
      <c r="AM20" s="58">
        <v>24.6</v>
      </c>
      <c r="AN20" s="29">
        <f t="shared" si="16"/>
        <v>1.6000000000000014</v>
      </c>
      <c r="AO20" s="30">
        <f>AM20/AL20%</f>
        <v>106.95652173913044</v>
      </c>
      <c r="AP20" s="57">
        <v>1095.2</v>
      </c>
      <c r="AQ20" s="58">
        <v>755.6</v>
      </c>
      <c r="AR20" s="29">
        <f t="shared" si="18"/>
        <v>-339.6</v>
      </c>
      <c r="AS20" s="30">
        <f>AQ20/AP20%</f>
        <v>68.9919649379109</v>
      </c>
      <c r="AT20" s="57">
        <v>169.9</v>
      </c>
      <c r="AU20" s="58">
        <v>300</v>
      </c>
      <c r="AV20" s="29">
        <f t="shared" si="20"/>
        <v>130.1</v>
      </c>
      <c r="AW20" s="30">
        <f>AU20/AT20%</f>
        <v>176.57445556209535</v>
      </c>
      <c r="AX20" s="31">
        <f t="shared" si="22"/>
        <v>13147.5</v>
      </c>
      <c r="AY20" s="32">
        <f t="shared" si="22"/>
        <v>12898.300000000001</v>
      </c>
      <c r="AZ20" s="29">
        <f t="shared" si="25"/>
        <v>-249.1999999999989</v>
      </c>
      <c r="BA20" s="30">
        <f t="shared" si="26"/>
        <v>98.10458262027002</v>
      </c>
      <c r="BB20" s="33"/>
    </row>
    <row r="21" spans="1:54" ht="12.75">
      <c r="A21" s="60" t="s">
        <v>34</v>
      </c>
      <c r="B21" s="61">
        <v>95.4</v>
      </c>
      <c r="C21" s="62">
        <v>122.5</v>
      </c>
      <c r="D21" s="29">
        <f t="shared" si="23"/>
        <v>27.099999999999994</v>
      </c>
      <c r="E21" s="30">
        <f>C21/B21%</f>
        <v>128.40670859538784</v>
      </c>
      <c r="F21" s="61"/>
      <c r="G21" s="62"/>
      <c r="H21" s="29">
        <f t="shared" si="0"/>
        <v>0</v>
      </c>
      <c r="I21" s="30"/>
      <c r="J21" s="61">
        <v>119.6</v>
      </c>
      <c r="K21" s="62">
        <v>90.1</v>
      </c>
      <c r="L21" s="29">
        <f>K21-J21</f>
        <v>-29.5</v>
      </c>
      <c r="M21" s="30">
        <f>K21/J21%</f>
        <v>75.33444816053512</v>
      </c>
      <c r="N21" s="61"/>
      <c r="O21" s="62"/>
      <c r="P21" s="29">
        <f t="shared" si="4"/>
        <v>0</v>
      </c>
      <c r="Q21" s="30"/>
      <c r="R21" s="61"/>
      <c r="S21" s="62"/>
      <c r="T21" s="29">
        <f t="shared" si="6"/>
        <v>0</v>
      </c>
      <c r="U21" s="30"/>
      <c r="V21" s="61">
        <v>71.1</v>
      </c>
      <c r="W21" s="62">
        <v>59.3</v>
      </c>
      <c r="X21" s="29">
        <f t="shared" si="8"/>
        <v>-11.799999999999997</v>
      </c>
      <c r="Y21" s="30">
        <f>W21/V21%</f>
        <v>83.40365682137833</v>
      </c>
      <c r="Z21" s="61"/>
      <c r="AA21" s="62"/>
      <c r="AB21" s="29">
        <f t="shared" si="10"/>
        <v>0</v>
      </c>
      <c r="AC21" s="30"/>
      <c r="AD21" s="61">
        <v>0</v>
      </c>
      <c r="AE21" s="62">
        <v>4.2</v>
      </c>
      <c r="AF21" s="29">
        <f t="shared" si="12"/>
        <v>4.2</v>
      </c>
      <c r="AG21" s="30"/>
      <c r="AH21" s="61">
        <v>3.2</v>
      </c>
      <c r="AI21" s="62">
        <v>3.2</v>
      </c>
      <c r="AJ21" s="29">
        <f>AI21-AH21</f>
        <v>0</v>
      </c>
      <c r="AK21" s="30">
        <f>AI21/AH21%</f>
        <v>100</v>
      </c>
      <c r="AL21" s="61"/>
      <c r="AM21" s="62"/>
      <c r="AN21" s="29">
        <f t="shared" si="16"/>
        <v>0</v>
      </c>
      <c r="AO21" s="30"/>
      <c r="AP21" s="61"/>
      <c r="AQ21" s="62"/>
      <c r="AR21" s="29">
        <f t="shared" si="18"/>
        <v>0</v>
      </c>
      <c r="AS21" s="30"/>
      <c r="AT21" s="61">
        <v>385.7</v>
      </c>
      <c r="AU21" s="62">
        <v>202.7</v>
      </c>
      <c r="AV21" s="29">
        <f t="shared" si="20"/>
        <v>-183</v>
      </c>
      <c r="AW21" s="30">
        <f>AU21/AT21%</f>
        <v>52.55379828882551</v>
      </c>
      <c r="AX21" s="31">
        <f t="shared" si="22"/>
        <v>675</v>
      </c>
      <c r="AY21" s="32">
        <f t="shared" si="22"/>
        <v>481.99999999999994</v>
      </c>
      <c r="AZ21" s="29">
        <f t="shared" si="25"/>
        <v>-193.00000000000006</v>
      </c>
      <c r="BA21" s="30">
        <f t="shared" si="26"/>
        <v>71.4074074074074</v>
      </c>
      <c r="BB21" s="33"/>
    </row>
    <row r="22" spans="1:54" ht="12.75">
      <c r="A22" s="60" t="s">
        <v>35</v>
      </c>
      <c r="B22" s="61">
        <v>68.6</v>
      </c>
      <c r="C22" s="62">
        <v>68.6</v>
      </c>
      <c r="D22" s="29">
        <f t="shared" si="23"/>
        <v>0</v>
      </c>
      <c r="E22" s="30">
        <f>C22/B22%</f>
        <v>100</v>
      </c>
      <c r="F22" s="61"/>
      <c r="G22" s="62"/>
      <c r="H22" s="29">
        <f t="shared" si="0"/>
        <v>0</v>
      </c>
      <c r="I22" s="30"/>
      <c r="J22" s="61"/>
      <c r="K22" s="62"/>
      <c r="L22" s="29">
        <f aca="true" t="shared" si="27" ref="L22:L33">K22-J22</f>
        <v>0</v>
      </c>
      <c r="M22" s="30"/>
      <c r="N22" s="61"/>
      <c r="O22" s="62"/>
      <c r="P22" s="29">
        <f t="shared" si="4"/>
        <v>0</v>
      </c>
      <c r="Q22" s="30"/>
      <c r="R22" s="61"/>
      <c r="S22" s="62"/>
      <c r="T22" s="29">
        <f t="shared" si="6"/>
        <v>0</v>
      </c>
      <c r="U22" s="30"/>
      <c r="V22" s="61"/>
      <c r="W22" s="62"/>
      <c r="X22" s="29">
        <f t="shared" si="8"/>
        <v>0</v>
      </c>
      <c r="Y22" s="30"/>
      <c r="Z22" s="61"/>
      <c r="AA22" s="62"/>
      <c r="AB22" s="29">
        <f t="shared" si="10"/>
        <v>0</v>
      </c>
      <c r="AC22" s="30"/>
      <c r="AD22" s="61"/>
      <c r="AE22" s="62"/>
      <c r="AF22" s="29">
        <f t="shared" si="12"/>
        <v>0</v>
      </c>
      <c r="AG22" s="30"/>
      <c r="AH22" s="61"/>
      <c r="AI22" s="62"/>
      <c r="AJ22" s="29">
        <f t="shared" si="14"/>
        <v>0</v>
      </c>
      <c r="AK22" s="30"/>
      <c r="AL22" s="61"/>
      <c r="AM22" s="62"/>
      <c r="AN22" s="29">
        <f t="shared" si="16"/>
        <v>0</v>
      </c>
      <c r="AO22" s="30"/>
      <c r="AP22" s="61"/>
      <c r="AQ22" s="62"/>
      <c r="AR22" s="29">
        <f t="shared" si="18"/>
        <v>0</v>
      </c>
      <c r="AS22" s="30"/>
      <c r="AT22" s="61"/>
      <c r="AU22" s="62"/>
      <c r="AV22" s="29">
        <f>AU22-AT22</f>
        <v>0</v>
      </c>
      <c r="AW22" s="30"/>
      <c r="AX22" s="31">
        <f t="shared" si="22"/>
        <v>68.6</v>
      </c>
      <c r="AY22" s="32">
        <f t="shared" si="22"/>
        <v>68.6</v>
      </c>
      <c r="AZ22" s="29">
        <f>AY22-AX22</f>
        <v>0</v>
      </c>
      <c r="BA22" s="30">
        <f>AY22/AX22%</f>
        <v>100</v>
      </c>
      <c r="BB22" s="33"/>
    </row>
    <row r="23" spans="1:54" ht="12.75">
      <c r="A23" s="63" t="s">
        <v>36</v>
      </c>
      <c r="B23" s="61">
        <v>13.9</v>
      </c>
      <c r="C23" s="62">
        <v>15.4</v>
      </c>
      <c r="D23" s="29">
        <f t="shared" si="23"/>
        <v>1.5</v>
      </c>
      <c r="E23" s="30">
        <f>C23/B23%</f>
        <v>110.7913669064748</v>
      </c>
      <c r="F23" s="61"/>
      <c r="G23" s="62"/>
      <c r="H23" s="29">
        <f t="shared" si="0"/>
        <v>0</v>
      </c>
      <c r="I23" s="30"/>
      <c r="J23" s="61"/>
      <c r="K23" s="62">
        <v>1.8</v>
      </c>
      <c r="L23" s="29">
        <f t="shared" si="27"/>
        <v>1.8</v>
      </c>
      <c r="M23" s="30"/>
      <c r="N23" s="61"/>
      <c r="O23" s="62"/>
      <c r="P23" s="29">
        <f t="shared" si="4"/>
        <v>0</v>
      </c>
      <c r="Q23" s="30"/>
      <c r="R23" s="61"/>
      <c r="S23" s="62"/>
      <c r="T23" s="29">
        <f t="shared" si="6"/>
        <v>0</v>
      </c>
      <c r="U23" s="30"/>
      <c r="V23" s="61"/>
      <c r="W23" s="62">
        <v>3.5</v>
      </c>
      <c r="X23" s="29">
        <f t="shared" si="8"/>
        <v>3.5</v>
      </c>
      <c r="Y23" s="30"/>
      <c r="Z23" s="61"/>
      <c r="AA23" s="62"/>
      <c r="AB23" s="29">
        <f t="shared" si="10"/>
        <v>0</v>
      </c>
      <c r="AC23" s="30"/>
      <c r="AD23" s="61"/>
      <c r="AE23" s="62"/>
      <c r="AF23" s="29">
        <f t="shared" si="12"/>
        <v>0</v>
      </c>
      <c r="AG23" s="30"/>
      <c r="AH23" s="61"/>
      <c r="AI23" s="62"/>
      <c r="AJ23" s="29">
        <f t="shared" si="14"/>
        <v>0</v>
      </c>
      <c r="AK23" s="30"/>
      <c r="AL23" s="61"/>
      <c r="AM23" s="62"/>
      <c r="AN23" s="29">
        <f t="shared" si="16"/>
        <v>0</v>
      </c>
      <c r="AO23" s="30"/>
      <c r="AP23" s="61"/>
      <c r="AQ23" s="62">
        <v>5.2</v>
      </c>
      <c r="AR23" s="29">
        <f t="shared" si="18"/>
        <v>5.2</v>
      </c>
      <c r="AS23" s="30"/>
      <c r="AT23" s="61">
        <v>4.9</v>
      </c>
      <c r="AU23" s="62">
        <v>5.6</v>
      </c>
      <c r="AV23" s="29">
        <f>AU23-AT23</f>
        <v>0.6999999999999993</v>
      </c>
      <c r="AW23" s="30">
        <f>AU23/AT23%</f>
        <v>114.28571428571428</v>
      </c>
      <c r="AX23" s="31">
        <f t="shared" si="22"/>
        <v>18.8</v>
      </c>
      <c r="AY23" s="32">
        <f t="shared" si="22"/>
        <v>31.5</v>
      </c>
      <c r="AZ23" s="29">
        <f>AY23-AX23</f>
        <v>12.7</v>
      </c>
      <c r="BA23" s="30">
        <f>AY23/AX23%</f>
        <v>167.5531914893617</v>
      </c>
      <c r="BB23" s="33"/>
    </row>
    <row r="24" spans="1:54" ht="12.75">
      <c r="A24" s="60" t="s">
        <v>37</v>
      </c>
      <c r="B24" s="61"/>
      <c r="C24" s="62"/>
      <c r="D24" s="29">
        <f t="shared" si="23"/>
        <v>0</v>
      </c>
      <c r="E24" s="30"/>
      <c r="F24" s="61">
        <v>4.2</v>
      </c>
      <c r="G24" s="62">
        <v>4.2</v>
      </c>
      <c r="H24" s="29">
        <f t="shared" si="0"/>
        <v>0</v>
      </c>
      <c r="I24" s="30">
        <f aca="true" t="shared" si="28" ref="I24:I33">G24/F24%</f>
        <v>100</v>
      </c>
      <c r="J24" s="61"/>
      <c r="K24" s="62"/>
      <c r="L24" s="29">
        <f t="shared" si="27"/>
        <v>0</v>
      </c>
      <c r="M24" s="30"/>
      <c r="N24" s="61">
        <v>10.5</v>
      </c>
      <c r="O24" s="62">
        <v>8.4</v>
      </c>
      <c r="P24" s="29">
        <f t="shared" si="4"/>
        <v>-2.0999999999999996</v>
      </c>
      <c r="Q24" s="30">
        <f>O24/N24%</f>
        <v>80</v>
      </c>
      <c r="R24" s="61"/>
      <c r="S24" s="62"/>
      <c r="T24" s="29">
        <f t="shared" si="6"/>
        <v>0</v>
      </c>
      <c r="U24" s="30"/>
      <c r="V24" s="61"/>
      <c r="W24" s="62"/>
      <c r="X24" s="29">
        <f t="shared" si="8"/>
        <v>0</v>
      </c>
      <c r="Y24" s="30"/>
      <c r="Z24" s="61"/>
      <c r="AA24" s="62"/>
      <c r="AB24" s="29">
        <f t="shared" si="10"/>
        <v>0</v>
      </c>
      <c r="AC24" s="30"/>
      <c r="AD24" s="61"/>
      <c r="AE24" s="62"/>
      <c r="AF24" s="29">
        <f t="shared" si="12"/>
        <v>0</v>
      </c>
      <c r="AG24" s="30"/>
      <c r="AH24" s="61"/>
      <c r="AI24" s="62"/>
      <c r="AJ24" s="29">
        <f t="shared" si="14"/>
        <v>0</v>
      </c>
      <c r="AK24" s="30"/>
      <c r="AL24" s="61"/>
      <c r="AM24" s="62"/>
      <c r="AN24" s="29">
        <f t="shared" si="16"/>
        <v>0</v>
      </c>
      <c r="AO24" s="30"/>
      <c r="AP24" s="61"/>
      <c r="AQ24" s="62"/>
      <c r="AR24" s="29">
        <f t="shared" si="18"/>
        <v>0</v>
      </c>
      <c r="AS24" s="30"/>
      <c r="AT24" s="61"/>
      <c r="AU24" s="62"/>
      <c r="AV24" s="29">
        <f>AU24-AT24</f>
        <v>0</v>
      </c>
      <c r="AW24" s="30"/>
      <c r="AX24" s="31">
        <f t="shared" si="22"/>
        <v>14.7</v>
      </c>
      <c r="AY24" s="32">
        <f t="shared" si="22"/>
        <v>12.600000000000001</v>
      </c>
      <c r="AZ24" s="29">
        <f>AY24-AX24</f>
        <v>-2.099999999999998</v>
      </c>
      <c r="BA24" s="30">
        <f>AY24/AX24%</f>
        <v>85.71428571428572</v>
      </c>
      <c r="BB24" s="33"/>
    </row>
    <row r="25" spans="1:54" ht="12.75">
      <c r="A25" s="64" t="s">
        <v>38</v>
      </c>
      <c r="B25" s="65">
        <v>107.4</v>
      </c>
      <c r="C25" s="66">
        <v>324.3</v>
      </c>
      <c r="D25" s="29">
        <f t="shared" si="23"/>
        <v>216.9</v>
      </c>
      <c r="E25" s="30">
        <f aca="true" t="shared" si="29" ref="E25:E33">C25/B25%</f>
        <v>301.9553072625698</v>
      </c>
      <c r="F25" s="65">
        <v>0.8</v>
      </c>
      <c r="G25" s="66">
        <v>0.3</v>
      </c>
      <c r="H25" s="29">
        <f t="shared" si="0"/>
        <v>-0.5</v>
      </c>
      <c r="I25" s="30">
        <f t="shared" si="28"/>
        <v>37.5</v>
      </c>
      <c r="J25" s="65">
        <v>66.4</v>
      </c>
      <c r="K25" s="66">
        <v>0.8</v>
      </c>
      <c r="L25" s="29">
        <f t="shared" si="27"/>
        <v>-65.60000000000001</v>
      </c>
      <c r="M25" s="30">
        <f aca="true" t="shared" si="30" ref="M25:M33">K25/J25%</f>
        <v>1.2048192771084338</v>
      </c>
      <c r="N25" s="65"/>
      <c r="O25" s="66">
        <v>0.6</v>
      </c>
      <c r="P25" s="29">
        <f t="shared" si="4"/>
        <v>0.6</v>
      </c>
      <c r="Q25" s="30"/>
      <c r="R25" s="65"/>
      <c r="S25" s="66">
        <v>2.4</v>
      </c>
      <c r="T25" s="29">
        <f t="shared" si="6"/>
        <v>2.4</v>
      </c>
      <c r="U25" s="30"/>
      <c r="V25" s="65">
        <v>51.7</v>
      </c>
      <c r="W25" s="66">
        <v>66.3</v>
      </c>
      <c r="X25" s="29">
        <f t="shared" si="8"/>
        <v>14.599999999999994</v>
      </c>
      <c r="Y25" s="30">
        <f aca="true" t="shared" si="31" ref="Y25:Y33">W25/V25%</f>
        <v>128.23984526112184</v>
      </c>
      <c r="Z25" s="65">
        <v>371.5</v>
      </c>
      <c r="AA25" s="66">
        <v>3.8</v>
      </c>
      <c r="AB25" s="29">
        <f t="shared" si="10"/>
        <v>-367.7</v>
      </c>
      <c r="AC25" s="30">
        <f>AA25/Z25%</f>
        <v>1.0228802153432033</v>
      </c>
      <c r="AD25" s="65">
        <v>0</v>
      </c>
      <c r="AE25" s="66">
        <v>0.3</v>
      </c>
      <c r="AF25" s="29">
        <f t="shared" si="12"/>
        <v>0.3</v>
      </c>
      <c r="AG25" s="30"/>
      <c r="AH25" s="65"/>
      <c r="AI25" s="66">
        <v>1037.7</v>
      </c>
      <c r="AJ25" s="29">
        <f t="shared" si="14"/>
        <v>1037.7</v>
      </c>
      <c r="AK25" s="30"/>
      <c r="AL25" s="65"/>
      <c r="AM25" s="66"/>
      <c r="AN25" s="29">
        <f t="shared" si="16"/>
        <v>0</v>
      </c>
      <c r="AO25" s="30"/>
      <c r="AP25" s="65">
        <v>0</v>
      </c>
      <c r="AQ25" s="66">
        <v>2</v>
      </c>
      <c r="AR25" s="29">
        <v>0</v>
      </c>
      <c r="AS25" s="30"/>
      <c r="AT25" s="65">
        <v>114.7</v>
      </c>
      <c r="AU25" s="66">
        <v>114.7</v>
      </c>
      <c r="AV25" s="29">
        <f>AU25-AT25</f>
        <v>0</v>
      </c>
      <c r="AW25" s="30">
        <f>AU25/AT25%</f>
        <v>100</v>
      </c>
      <c r="AX25" s="31">
        <f t="shared" si="22"/>
        <v>712.5</v>
      </c>
      <c r="AY25" s="32">
        <f t="shared" si="22"/>
        <v>1553.2</v>
      </c>
      <c r="AZ25" s="29">
        <f>AY25-AX25</f>
        <v>840.7</v>
      </c>
      <c r="BA25" s="30">
        <f>AY25/AX25%</f>
        <v>217.99298245614037</v>
      </c>
      <c r="BB25" s="33"/>
    </row>
    <row r="26" spans="1:54" ht="12.75">
      <c r="A26" s="63" t="s">
        <v>39</v>
      </c>
      <c r="B26" s="27"/>
      <c r="C26" s="28">
        <v>321.8</v>
      </c>
      <c r="D26" s="29">
        <f t="shared" si="23"/>
        <v>321.8</v>
      </c>
      <c r="E26" s="30"/>
      <c r="F26" s="27"/>
      <c r="G26" s="28">
        <v>62.4</v>
      </c>
      <c r="H26" s="29">
        <f t="shared" si="0"/>
        <v>62.4</v>
      </c>
      <c r="I26" s="30"/>
      <c r="J26" s="27"/>
      <c r="K26" s="28">
        <v>6.8</v>
      </c>
      <c r="L26" s="29">
        <f t="shared" si="27"/>
        <v>6.8</v>
      </c>
      <c r="M26" s="30"/>
      <c r="N26" s="27"/>
      <c r="O26" s="28">
        <v>16.8</v>
      </c>
      <c r="P26" s="29">
        <f t="shared" si="4"/>
        <v>16.8</v>
      </c>
      <c r="Q26" s="30"/>
      <c r="R26" s="27"/>
      <c r="S26" s="28">
        <v>0</v>
      </c>
      <c r="T26" s="29">
        <f t="shared" si="6"/>
        <v>0</v>
      </c>
      <c r="U26" s="30"/>
      <c r="V26" s="27"/>
      <c r="W26" s="28"/>
      <c r="X26" s="29">
        <f t="shared" si="8"/>
        <v>0</v>
      </c>
      <c r="Y26" s="30"/>
      <c r="Z26" s="27"/>
      <c r="AA26" s="28"/>
      <c r="AB26" s="29">
        <f t="shared" si="10"/>
        <v>0</v>
      </c>
      <c r="AC26" s="30"/>
      <c r="AD26" s="27"/>
      <c r="AE26" s="28">
        <v>28.6</v>
      </c>
      <c r="AF26" s="29">
        <f t="shared" si="12"/>
        <v>28.6</v>
      </c>
      <c r="AG26" s="30"/>
      <c r="AH26" s="27"/>
      <c r="AI26" s="28">
        <v>6.3</v>
      </c>
      <c r="AJ26" s="29">
        <f t="shared" si="14"/>
        <v>6.3</v>
      </c>
      <c r="AK26" s="30"/>
      <c r="AL26" s="27"/>
      <c r="AM26" s="28"/>
      <c r="AN26" s="29">
        <f t="shared" si="16"/>
        <v>0</v>
      </c>
      <c r="AO26" s="30"/>
      <c r="AP26" s="27"/>
      <c r="AQ26" s="28"/>
      <c r="AR26" s="29">
        <f t="shared" si="18"/>
        <v>0</v>
      </c>
      <c r="AS26" s="30"/>
      <c r="AT26" s="27"/>
      <c r="AU26" s="28">
        <v>21.5</v>
      </c>
      <c r="AV26" s="29">
        <f t="shared" si="20"/>
        <v>21.5</v>
      </c>
      <c r="AW26" s="30"/>
      <c r="AX26" s="31">
        <f t="shared" si="22"/>
        <v>0</v>
      </c>
      <c r="AY26" s="32">
        <f t="shared" si="22"/>
        <v>464.20000000000005</v>
      </c>
      <c r="AZ26" s="29">
        <f aca="true" t="shared" si="32" ref="AZ26:AZ33">AY26-AX26</f>
        <v>464.20000000000005</v>
      </c>
      <c r="BA26" s="30"/>
      <c r="BB26" s="67"/>
    </row>
    <row r="27" spans="1:54" ht="12.75">
      <c r="A27" s="63" t="s">
        <v>40</v>
      </c>
      <c r="B27" s="27"/>
      <c r="C27" s="28"/>
      <c r="D27" s="29">
        <f t="shared" si="23"/>
        <v>0</v>
      </c>
      <c r="E27" s="30"/>
      <c r="F27" s="27"/>
      <c r="G27" s="28"/>
      <c r="H27" s="29">
        <f t="shared" si="0"/>
        <v>0</v>
      </c>
      <c r="I27" s="30"/>
      <c r="J27" s="27"/>
      <c r="K27" s="28"/>
      <c r="L27" s="29">
        <f t="shared" si="27"/>
        <v>0</v>
      </c>
      <c r="M27" s="30"/>
      <c r="N27" s="27"/>
      <c r="O27" s="28"/>
      <c r="P27" s="29">
        <f t="shared" si="4"/>
        <v>0</v>
      </c>
      <c r="Q27" s="30"/>
      <c r="R27" s="27"/>
      <c r="S27" s="28"/>
      <c r="T27" s="29">
        <f t="shared" si="6"/>
        <v>0</v>
      </c>
      <c r="U27" s="30"/>
      <c r="V27" s="27"/>
      <c r="W27" s="28"/>
      <c r="X27" s="29">
        <f t="shared" si="8"/>
        <v>0</v>
      </c>
      <c r="Y27" s="30"/>
      <c r="Z27" s="27"/>
      <c r="AA27" s="28"/>
      <c r="AB27" s="29">
        <f t="shared" si="10"/>
        <v>0</v>
      </c>
      <c r="AC27" s="30"/>
      <c r="AD27" s="27"/>
      <c r="AE27" s="28"/>
      <c r="AF27" s="29">
        <f t="shared" si="12"/>
        <v>0</v>
      </c>
      <c r="AG27" s="30"/>
      <c r="AH27" s="27"/>
      <c r="AI27" s="28"/>
      <c r="AJ27" s="29">
        <f t="shared" si="14"/>
        <v>0</v>
      </c>
      <c r="AK27" s="30"/>
      <c r="AL27" s="27"/>
      <c r="AM27" s="28"/>
      <c r="AN27" s="29">
        <f t="shared" si="16"/>
        <v>0</v>
      </c>
      <c r="AO27" s="30"/>
      <c r="AP27" s="27"/>
      <c r="AQ27" s="28"/>
      <c r="AR27" s="29">
        <f t="shared" si="18"/>
        <v>0</v>
      </c>
      <c r="AS27" s="30"/>
      <c r="AT27" s="27">
        <v>250</v>
      </c>
      <c r="AU27" s="28">
        <v>250</v>
      </c>
      <c r="AV27" s="29">
        <f t="shared" si="20"/>
        <v>0</v>
      </c>
      <c r="AW27" s="30">
        <f aca="true" t="shared" si="33" ref="AW27:AW33">AU27/AT27%</f>
        <v>100</v>
      </c>
      <c r="AX27" s="31">
        <f t="shared" si="22"/>
        <v>250</v>
      </c>
      <c r="AY27" s="32">
        <f t="shared" si="22"/>
        <v>250</v>
      </c>
      <c r="AZ27" s="29">
        <f t="shared" si="32"/>
        <v>0</v>
      </c>
      <c r="BA27" s="30">
        <f aca="true" t="shared" si="34" ref="BA27:BA33">AY27/AX27%</f>
        <v>100</v>
      </c>
      <c r="BB27" s="67"/>
    </row>
    <row r="28" spans="1:53" s="75" customFormat="1" ht="12.75">
      <c r="A28" s="68" t="s">
        <v>41</v>
      </c>
      <c r="B28" s="69">
        <f>SUM(B29:B32)</f>
        <v>53389.299999999996</v>
      </c>
      <c r="C28" s="70">
        <f>SUM(C29:C32)</f>
        <v>16176.6</v>
      </c>
      <c r="D28" s="71">
        <f t="shared" si="23"/>
        <v>-37212.7</v>
      </c>
      <c r="E28" s="72">
        <f t="shared" si="29"/>
        <v>30.299329640958025</v>
      </c>
      <c r="F28" s="69">
        <f>SUM(F29:F32)</f>
        <v>10958.4</v>
      </c>
      <c r="G28" s="70">
        <f>SUM(G29:G32)</f>
        <v>9365</v>
      </c>
      <c r="H28" s="71">
        <f t="shared" si="0"/>
        <v>-1593.3999999999996</v>
      </c>
      <c r="I28" s="72">
        <f t="shared" si="28"/>
        <v>85.45955613958242</v>
      </c>
      <c r="J28" s="69">
        <f>SUM(J29:J32)</f>
        <v>54032.6</v>
      </c>
      <c r="K28" s="70">
        <f>SUM(K29:K32)</f>
        <v>32895.1</v>
      </c>
      <c r="L28" s="71">
        <f t="shared" si="27"/>
        <v>-21137.5</v>
      </c>
      <c r="M28" s="72">
        <f t="shared" si="30"/>
        <v>60.88009831101964</v>
      </c>
      <c r="N28" s="69">
        <f>SUM(N29:N32)</f>
        <v>5434.4</v>
      </c>
      <c r="O28" s="70">
        <f>SUM(O29:O32)</f>
        <v>4894.599999999999</v>
      </c>
      <c r="P28" s="71">
        <f t="shared" si="4"/>
        <v>-539.8000000000002</v>
      </c>
      <c r="Q28" s="72">
        <f aca="true" t="shared" si="35" ref="Q28:Q33">O28/N28%</f>
        <v>90.06698071544237</v>
      </c>
      <c r="R28" s="69">
        <f>SUM(R29:R32)</f>
        <v>11606.2</v>
      </c>
      <c r="S28" s="70">
        <f>SUM(S29:S32)</f>
        <v>4745.299999999999</v>
      </c>
      <c r="T28" s="71">
        <f t="shared" si="6"/>
        <v>-6860.9000000000015</v>
      </c>
      <c r="U28" s="72">
        <f aca="true" t="shared" si="36" ref="U28:U33">S28/R28%</f>
        <v>40.88590580896416</v>
      </c>
      <c r="V28" s="69">
        <f>SUM(V29:V32)</f>
        <v>14080</v>
      </c>
      <c r="W28" s="70">
        <f>SUM(W29:W32)</f>
        <v>11767.6</v>
      </c>
      <c r="X28" s="71">
        <f t="shared" si="8"/>
        <v>-2312.3999999999996</v>
      </c>
      <c r="Y28" s="72">
        <f t="shared" si="31"/>
        <v>83.57670454545455</v>
      </c>
      <c r="Z28" s="69">
        <f>SUM(Z29:Z32)</f>
        <v>4863.2</v>
      </c>
      <c r="AA28" s="70">
        <f>SUM(AA29:AA32)</f>
        <v>4590.400000000001</v>
      </c>
      <c r="AB28" s="71">
        <f t="shared" si="10"/>
        <v>-272.7999999999993</v>
      </c>
      <c r="AC28" s="72">
        <f aca="true" t="shared" si="37" ref="AC28:AC33">AA28/Z28%</f>
        <v>94.39052475736142</v>
      </c>
      <c r="AD28" s="69">
        <f>SUM(AD29:AD32)</f>
        <v>9620.7</v>
      </c>
      <c r="AE28" s="70">
        <f>SUM(AE29:AE32)</f>
        <v>7205</v>
      </c>
      <c r="AF28" s="71">
        <f t="shared" si="12"/>
        <v>-2415.7000000000007</v>
      </c>
      <c r="AG28" s="72">
        <f aca="true" t="shared" si="38" ref="AG28:AG33">AE28/AD28%</f>
        <v>74.89060047605683</v>
      </c>
      <c r="AH28" s="69">
        <f>SUM(AH29:AH32)</f>
        <v>7147</v>
      </c>
      <c r="AI28" s="70">
        <f>SUM(AI29:AI32)</f>
        <v>3204.2000000000003</v>
      </c>
      <c r="AJ28" s="71">
        <f t="shared" si="14"/>
        <v>-3942.7999999999997</v>
      </c>
      <c r="AK28" s="72">
        <f aca="true" t="shared" si="39" ref="AK28:AK33">AI28/AH28%</f>
        <v>44.832796977752906</v>
      </c>
      <c r="AL28" s="69">
        <f>SUM(AL29:AL32)</f>
        <v>11267.9</v>
      </c>
      <c r="AM28" s="70">
        <f>SUM(AM29:AM32)</f>
        <v>7605.700000000001</v>
      </c>
      <c r="AN28" s="71">
        <f t="shared" si="16"/>
        <v>-3662.199999999999</v>
      </c>
      <c r="AO28" s="72">
        <f aca="true" t="shared" si="40" ref="AO28:AO33">AM28/AL28%</f>
        <v>67.49882409322056</v>
      </c>
      <c r="AP28" s="69">
        <f>SUM(AP29:AP32)</f>
        <v>19767.5</v>
      </c>
      <c r="AQ28" s="70">
        <f>SUM(AQ29:AQ32)</f>
        <v>11528.900000000001</v>
      </c>
      <c r="AR28" s="71">
        <f t="shared" si="18"/>
        <v>-8238.599999999999</v>
      </c>
      <c r="AS28" s="72">
        <f aca="true" t="shared" si="41" ref="AS28:AS33">AQ28/AP28%</f>
        <v>58.32249905147338</v>
      </c>
      <c r="AT28" s="69">
        <f>SUM(AT29:AT32)</f>
        <v>243593.1</v>
      </c>
      <c r="AU28" s="70">
        <f>SUM(AU29:AU32)</f>
        <v>152432.2</v>
      </c>
      <c r="AV28" s="71">
        <f t="shared" si="20"/>
        <v>-91160.9</v>
      </c>
      <c r="AW28" s="72">
        <f t="shared" si="33"/>
        <v>62.57656723445779</v>
      </c>
      <c r="AX28" s="73">
        <f t="shared" si="22"/>
        <v>445760.30000000005</v>
      </c>
      <c r="AY28" s="74">
        <f t="shared" si="22"/>
        <v>266410.6</v>
      </c>
      <c r="AZ28" s="71">
        <f t="shared" si="32"/>
        <v>-179349.70000000007</v>
      </c>
      <c r="BA28" s="72">
        <f t="shared" si="34"/>
        <v>59.76543895901003</v>
      </c>
    </row>
    <row r="29" spans="1:53" s="59" customFormat="1" ht="12.75">
      <c r="A29" s="76" t="s">
        <v>42</v>
      </c>
      <c r="B29" s="27"/>
      <c r="C29" s="28"/>
      <c r="D29" s="29">
        <f t="shared" si="23"/>
        <v>0</v>
      </c>
      <c r="E29" s="30"/>
      <c r="F29" s="27">
        <v>4371.2</v>
      </c>
      <c r="G29" s="28">
        <v>3134.8</v>
      </c>
      <c r="H29" s="29">
        <f t="shared" si="0"/>
        <v>-1236.3999999999996</v>
      </c>
      <c r="I29" s="30">
        <f t="shared" si="28"/>
        <v>71.7148609077599</v>
      </c>
      <c r="J29" s="27">
        <v>9312.4</v>
      </c>
      <c r="K29" s="28">
        <v>7384.8</v>
      </c>
      <c r="L29" s="29">
        <f t="shared" si="27"/>
        <v>-1927.5999999999995</v>
      </c>
      <c r="M29" s="30">
        <f t="shared" si="30"/>
        <v>79.30071732313904</v>
      </c>
      <c r="N29" s="27"/>
      <c r="O29" s="28"/>
      <c r="P29" s="29">
        <f t="shared" si="4"/>
        <v>0</v>
      </c>
      <c r="Q29" s="30"/>
      <c r="R29" s="27">
        <v>4649.8</v>
      </c>
      <c r="S29" s="28">
        <v>2527.2</v>
      </c>
      <c r="T29" s="29">
        <f t="shared" si="6"/>
        <v>-2122.6000000000004</v>
      </c>
      <c r="U29" s="30">
        <f t="shared" si="36"/>
        <v>54.35072476235536</v>
      </c>
      <c r="V29" s="27">
        <v>6599.3</v>
      </c>
      <c r="W29" s="28">
        <v>5371.9</v>
      </c>
      <c r="X29" s="29">
        <f t="shared" si="8"/>
        <v>-1227.4000000000005</v>
      </c>
      <c r="Y29" s="30">
        <f t="shared" si="31"/>
        <v>81.4010576879366</v>
      </c>
      <c r="Z29" s="27">
        <v>3373.6</v>
      </c>
      <c r="AA29" s="28">
        <v>3430.3</v>
      </c>
      <c r="AB29" s="29">
        <f t="shared" si="10"/>
        <v>56.70000000000027</v>
      </c>
      <c r="AC29" s="30">
        <f t="shared" si="37"/>
        <v>101.6806971780887</v>
      </c>
      <c r="AD29" s="27">
        <v>3211.6</v>
      </c>
      <c r="AE29" s="28">
        <v>2766.3</v>
      </c>
      <c r="AF29" s="29">
        <f t="shared" si="12"/>
        <v>-445.2999999999997</v>
      </c>
      <c r="AG29" s="30">
        <f t="shared" si="38"/>
        <v>86.13463694108856</v>
      </c>
      <c r="AH29" s="27"/>
      <c r="AI29" s="28"/>
      <c r="AJ29" s="29">
        <f t="shared" si="14"/>
        <v>0</v>
      </c>
      <c r="AK29" s="30"/>
      <c r="AL29" s="27">
        <v>3609.2</v>
      </c>
      <c r="AM29" s="28">
        <v>2734.7</v>
      </c>
      <c r="AN29" s="29">
        <f t="shared" si="16"/>
        <v>-874.5</v>
      </c>
      <c r="AO29" s="30">
        <f t="shared" si="40"/>
        <v>75.77025379585504</v>
      </c>
      <c r="AP29" s="27">
        <v>8516.7</v>
      </c>
      <c r="AQ29" s="28">
        <v>7169.3</v>
      </c>
      <c r="AR29" s="29">
        <f t="shared" si="18"/>
        <v>-1347.4000000000005</v>
      </c>
      <c r="AS29" s="30">
        <f t="shared" si="41"/>
        <v>84.17931828055468</v>
      </c>
      <c r="AT29" s="27">
        <v>3321.8</v>
      </c>
      <c r="AU29" s="28">
        <v>3394.5</v>
      </c>
      <c r="AV29" s="29">
        <f t="shared" si="20"/>
        <v>72.69999999999982</v>
      </c>
      <c r="AW29" s="30">
        <f t="shared" si="33"/>
        <v>102.18857246071406</v>
      </c>
      <c r="AX29" s="31">
        <f t="shared" si="22"/>
        <v>46965.59999999999</v>
      </c>
      <c r="AY29" s="32">
        <f t="shared" si="22"/>
        <v>37913.799999999996</v>
      </c>
      <c r="AZ29" s="29">
        <f t="shared" si="32"/>
        <v>-9051.799999999996</v>
      </c>
      <c r="BA29" s="30">
        <f t="shared" si="34"/>
        <v>80.72674468121349</v>
      </c>
    </row>
    <row r="30" spans="1:53" s="59" customFormat="1" ht="12.75">
      <c r="A30" s="77" t="s">
        <v>43</v>
      </c>
      <c r="B30" s="27">
        <v>0.2</v>
      </c>
      <c r="C30" s="28">
        <v>0.2</v>
      </c>
      <c r="D30" s="29">
        <f t="shared" si="23"/>
        <v>0</v>
      </c>
      <c r="E30" s="30">
        <f t="shared" si="29"/>
        <v>100</v>
      </c>
      <c r="F30" s="27">
        <v>138.9</v>
      </c>
      <c r="G30" s="28">
        <v>138.9</v>
      </c>
      <c r="H30" s="29">
        <f t="shared" si="0"/>
        <v>0</v>
      </c>
      <c r="I30" s="30">
        <f t="shared" si="28"/>
        <v>100</v>
      </c>
      <c r="J30" s="27">
        <v>277.6</v>
      </c>
      <c r="K30" s="28">
        <v>277.6</v>
      </c>
      <c r="L30" s="29">
        <f t="shared" si="27"/>
        <v>0</v>
      </c>
      <c r="M30" s="30">
        <f t="shared" si="30"/>
        <v>100</v>
      </c>
      <c r="N30" s="27">
        <v>138.9</v>
      </c>
      <c r="O30" s="28">
        <v>138.9</v>
      </c>
      <c r="P30" s="29">
        <f t="shared" si="4"/>
        <v>0</v>
      </c>
      <c r="Q30" s="30">
        <f t="shared" si="35"/>
        <v>100</v>
      </c>
      <c r="R30" s="27">
        <v>138.9</v>
      </c>
      <c r="S30" s="28">
        <v>138.9</v>
      </c>
      <c r="T30" s="29">
        <f t="shared" si="6"/>
        <v>0</v>
      </c>
      <c r="U30" s="30">
        <f t="shared" si="36"/>
        <v>100</v>
      </c>
      <c r="V30" s="27">
        <v>277.6</v>
      </c>
      <c r="W30" s="28">
        <v>277.6</v>
      </c>
      <c r="X30" s="29">
        <f t="shared" si="8"/>
        <v>0</v>
      </c>
      <c r="Y30" s="30">
        <f t="shared" si="31"/>
        <v>100</v>
      </c>
      <c r="Z30" s="27">
        <v>138.9</v>
      </c>
      <c r="AA30" s="28">
        <v>138.9</v>
      </c>
      <c r="AB30" s="29">
        <f t="shared" si="10"/>
        <v>0</v>
      </c>
      <c r="AC30" s="30">
        <f t="shared" si="37"/>
        <v>100</v>
      </c>
      <c r="AD30" s="27">
        <v>138.9</v>
      </c>
      <c r="AE30" s="28">
        <v>138.9</v>
      </c>
      <c r="AF30" s="29">
        <f t="shared" si="12"/>
        <v>0</v>
      </c>
      <c r="AG30" s="30">
        <f t="shared" si="38"/>
        <v>100</v>
      </c>
      <c r="AH30" s="27">
        <v>138.9</v>
      </c>
      <c r="AI30" s="28">
        <v>138.9</v>
      </c>
      <c r="AJ30" s="29">
        <f t="shared" si="14"/>
        <v>0</v>
      </c>
      <c r="AK30" s="30">
        <f t="shared" si="39"/>
        <v>100</v>
      </c>
      <c r="AL30" s="27">
        <v>138.9</v>
      </c>
      <c r="AM30" s="28">
        <v>138.9</v>
      </c>
      <c r="AN30" s="29">
        <f t="shared" si="16"/>
        <v>0</v>
      </c>
      <c r="AO30" s="30">
        <f t="shared" si="40"/>
        <v>100</v>
      </c>
      <c r="AP30" s="27">
        <v>277.6</v>
      </c>
      <c r="AQ30" s="28">
        <v>277.6</v>
      </c>
      <c r="AR30" s="29">
        <f t="shared" si="18"/>
        <v>0</v>
      </c>
      <c r="AS30" s="30">
        <f t="shared" si="41"/>
        <v>100</v>
      </c>
      <c r="AT30" s="27">
        <v>277.6</v>
      </c>
      <c r="AU30" s="28">
        <v>277.6</v>
      </c>
      <c r="AV30" s="29">
        <f t="shared" si="20"/>
        <v>0</v>
      </c>
      <c r="AW30" s="30">
        <f t="shared" si="33"/>
        <v>100</v>
      </c>
      <c r="AX30" s="31">
        <f t="shared" si="22"/>
        <v>2082.9</v>
      </c>
      <c r="AY30" s="32">
        <f>C30+G30+K30+O30+S30+W30+AA30+AE30+AI30+AM30+AQ30+AU30</f>
        <v>2082.9</v>
      </c>
      <c r="AZ30" s="29">
        <f t="shared" si="32"/>
        <v>0</v>
      </c>
      <c r="BA30" s="30">
        <f t="shared" si="34"/>
        <v>100</v>
      </c>
    </row>
    <row r="31" spans="1:55" s="59" customFormat="1" ht="12.75">
      <c r="A31" s="76" t="s">
        <v>44</v>
      </c>
      <c r="B31" s="27">
        <v>53389.1</v>
      </c>
      <c r="C31" s="28">
        <v>16176.4</v>
      </c>
      <c r="D31" s="29">
        <f t="shared" si="23"/>
        <v>-37212.7</v>
      </c>
      <c r="E31" s="30">
        <f t="shared" si="29"/>
        <v>30.299068536461565</v>
      </c>
      <c r="F31" s="27">
        <v>6448.3</v>
      </c>
      <c r="G31" s="28">
        <v>6091.3</v>
      </c>
      <c r="H31" s="29">
        <f t="shared" si="0"/>
        <v>-357</v>
      </c>
      <c r="I31" s="30">
        <f t="shared" si="28"/>
        <v>94.46365708791464</v>
      </c>
      <c r="J31" s="27">
        <v>44442.6</v>
      </c>
      <c r="K31" s="28">
        <v>25232.7</v>
      </c>
      <c r="L31" s="29">
        <f t="shared" si="27"/>
        <v>-19209.899999999998</v>
      </c>
      <c r="M31" s="30">
        <f t="shared" si="30"/>
        <v>56.77593120114485</v>
      </c>
      <c r="N31" s="27">
        <v>5295.5</v>
      </c>
      <c r="O31" s="28">
        <v>4755.7</v>
      </c>
      <c r="P31" s="29">
        <f t="shared" si="4"/>
        <v>-539.8000000000002</v>
      </c>
      <c r="Q31" s="30">
        <f t="shared" si="35"/>
        <v>89.80643942970447</v>
      </c>
      <c r="R31" s="27">
        <v>6817.5</v>
      </c>
      <c r="S31" s="28">
        <v>2079.2</v>
      </c>
      <c r="T31" s="29">
        <f t="shared" si="6"/>
        <v>-4738.3</v>
      </c>
      <c r="U31" s="30">
        <f t="shared" si="36"/>
        <v>30.497983131646496</v>
      </c>
      <c r="V31" s="27">
        <v>7203.1</v>
      </c>
      <c r="W31" s="28">
        <v>6118.1</v>
      </c>
      <c r="X31" s="29">
        <f t="shared" si="8"/>
        <v>-1085</v>
      </c>
      <c r="Y31" s="30">
        <f t="shared" si="31"/>
        <v>84.93704099623773</v>
      </c>
      <c r="Z31" s="27">
        <v>1350.7</v>
      </c>
      <c r="AA31" s="28">
        <v>1021.2</v>
      </c>
      <c r="AB31" s="29">
        <f t="shared" si="10"/>
        <v>-329.5</v>
      </c>
      <c r="AC31" s="30">
        <f t="shared" si="37"/>
        <v>75.60524172651219</v>
      </c>
      <c r="AD31" s="27">
        <v>6270.2</v>
      </c>
      <c r="AE31" s="28">
        <v>4299.8</v>
      </c>
      <c r="AF31" s="29">
        <f t="shared" si="12"/>
        <v>-1970.3999999999996</v>
      </c>
      <c r="AG31" s="30">
        <f t="shared" si="38"/>
        <v>68.57516506650506</v>
      </c>
      <c r="AH31" s="27">
        <v>7008.1</v>
      </c>
      <c r="AI31" s="28">
        <v>3065.3</v>
      </c>
      <c r="AJ31" s="29">
        <f t="shared" si="14"/>
        <v>-3942.8</v>
      </c>
      <c r="AK31" s="30">
        <f t="shared" si="39"/>
        <v>43.739387280432645</v>
      </c>
      <c r="AL31" s="27">
        <v>7519.8</v>
      </c>
      <c r="AM31" s="28">
        <v>4732.1</v>
      </c>
      <c r="AN31" s="29">
        <f t="shared" si="16"/>
        <v>-2787.7</v>
      </c>
      <c r="AO31" s="30">
        <f t="shared" si="40"/>
        <v>62.92853533338653</v>
      </c>
      <c r="AP31" s="27">
        <v>10973.2</v>
      </c>
      <c r="AQ31" s="28">
        <v>4082</v>
      </c>
      <c r="AR31" s="29">
        <f t="shared" si="18"/>
        <v>-6891.200000000001</v>
      </c>
      <c r="AS31" s="30">
        <f t="shared" si="41"/>
        <v>37.19972296139685</v>
      </c>
      <c r="AT31" s="27">
        <v>239993.7</v>
      </c>
      <c r="AU31" s="28">
        <v>148760.1</v>
      </c>
      <c r="AV31" s="29">
        <f t="shared" si="20"/>
        <v>-91233.6</v>
      </c>
      <c r="AW31" s="30">
        <f t="shared" si="33"/>
        <v>61.985002106305295</v>
      </c>
      <c r="AX31" s="31">
        <f>B31+F31+J31+N31+R31+V31+Z31+AD31+AH31+AL31+AP31+AT31</f>
        <v>396711.80000000005</v>
      </c>
      <c r="AY31" s="32">
        <f>C31+G31+K31+O31+S31+W31+AA31+AE31+AI31+AM31+AQ31+AU31</f>
        <v>226413.90000000002</v>
      </c>
      <c r="AZ31" s="29">
        <f t="shared" si="32"/>
        <v>-170297.90000000002</v>
      </c>
      <c r="BA31" s="30">
        <f t="shared" si="34"/>
        <v>57.072640642400856</v>
      </c>
      <c r="BB31" s="78"/>
      <c r="BC31" s="78"/>
    </row>
    <row r="32" spans="1:55" s="59" customFormat="1" ht="12.75" hidden="1">
      <c r="A32" s="76" t="s">
        <v>45</v>
      </c>
      <c r="B32" s="27"/>
      <c r="C32" s="28"/>
      <c r="D32" s="29">
        <f t="shared" si="23"/>
        <v>0</v>
      </c>
      <c r="E32" s="30" t="e">
        <f t="shared" si="29"/>
        <v>#DIV/0!</v>
      </c>
      <c r="F32" s="27"/>
      <c r="G32" s="28"/>
      <c r="H32" s="29">
        <f t="shared" si="0"/>
        <v>0</v>
      </c>
      <c r="I32" s="30" t="e">
        <f t="shared" si="28"/>
        <v>#DIV/0!</v>
      </c>
      <c r="J32" s="27"/>
      <c r="K32" s="28"/>
      <c r="L32" s="29">
        <f t="shared" si="27"/>
        <v>0</v>
      </c>
      <c r="M32" s="30" t="e">
        <f t="shared" si="30"/>
        <v>#DIV/0!</v>
      </c>
      <c r="N32" s="27"/>
      <c r="O32" s="28"/>
      <c r="P32" s="29">
        <f t="shared" si="4"/>
        <v>0</v>
      </c>
      <c r="Q32" s="30" t="e">
        <f t="shared" si="35"/>
        <v>#DIV/0!</v>
      </c>
      <c r="R32" s="27"/>
      <c r="S32" s="28"/>
      <c r="T32" s="29">
        <f t="shared" si="6"/>
        <v>0</v>
      </c>
      <c r="U32" s="30" t="e">
        <f t="shared" si="36"/>
        <v>#DIV/0!</v>
      </c>
      <c r="V32" s="27"/>
      <c r="W32" s="28"/>
      <c r="X32" s="29">
        <f t="shared" si="8"/>
        <v>0</v>
      </c>
      <c r="Y32" s="30" t="e">
        <f t="shared" si="31"/>
        <v>#DIV/0!</v>
      </c>
      <c r="Z32" s="27"/>
      <c r="AA32" s="28"/>
      <c r="AB32" s="29">
        <f t="shared" si="10"/>
        <v>0</v>
      </c>
      <c r="AC32" s="30" t="e">
        <f t="shared" si="37"/>
        <v>#DIV/0!</v>
      </c>
      <c r="AD32" s="27"/>
      <c r="AE32" s="28"/>
      <c r="AF32" s="29">
        <f t="shared" si="12"/>
        <v>0</v>
      </c>
      <c r="AG32" s="30" t="e">
        <f t="shared" si="38"/>
        <v>#DIV/0!</v>
      </c>
      <c r="AH32" s="27"/>
      <c r="AI32" s="28"/>
      <c r="AJ32" s="29">
        <f t="shared" si="14"/>
        <v>0</v>
      </c>
      <c r="AK32" s="30" t="e">
        <f t="shared" si="39"/>
        <v>#DIV/0!</v>
      </c>
      <c r="AL32" s="27"/>
      <c r="AM32" s="28"/>
      <c r="AN32" s="29">
        <f t="shared" si="16"/>
        <v>0</v>
      </c>
      <c r="AO32" s="30" t="e">
        <f t="shared" si="40"/>
        <v>#DIV/0!</v>
      </c>
      <c r="AP32" s="27"/>
      <c r="AQ32" s="28"/>
      <c r="AR32" s="29">
        <f t="shared" si="18"/>
        <v>0</v>
      </c>
      <c r="AS32" s="30" t="e">
        <f t="shared" si="41"/>
        <v>#DIV/0!</v>
      </c>
      <c r="AT32" s="27"/>
      <c r="AU32" s="28"/>
      <c r="AV32" s="29">
        <f t="shared" si="20"/>
        <v>0</v>
      </c>
      <c r="AW32" s="30" t="e">
        <f t="shared" si="33"/>
        <v>#DIV/0!</v>
      </c>
      <c r="AX32" s="31">
        <f>B32+F32+J32+N32+R32+V32+Z32+AD32+AH32+AL32+AP32+AT32</f>
        <v>0</v>
      </c>
      <c r="AY32" s="32">
        <f>C32+G32+K32+O32+S32+W32+AA32+AE32+AI32+AM32+AQ32+AU32</f>
        <v>0</v>
      </c>
      <c r="AZ32" s="29">
        <f t="shared" si="32"/>
        <v>0</v>
      </c>
      <c r="BA32" s="30" t="e">
        <f t="shared" si="34"/>
        <v>#DIV/0!</v>
      </c>
      <c r="BB32" s="78"/>
      <c r="BC32" s="78"/>
    </row>
    <row r="33" spans="1:55" s="85" customFormat="1" ht="13.5" thickBot="1">
      <c r="A33" s="79" t="s">
        <v>46</v>
      </c>
      <c r="B33" s="80">
        <f>B9+B28</f>
        <v>131447.49999999997</v>
      </c>
      <c r="C33" s="81">
        <f>C9+C28</f>
        <v>84503.90000000001</v>
      </c>
      <c r="D33" s="81">
        <f t="shared" si="23"/>
        <v>-46943.59999999996</v>
      </c>
      <c r="E33" s="82">
        <f t="shared" si="29"/>
        <v>64.28718689971284</v>
      </c>
      <c r="F33" s="80">
        <f>F9+F28</f>
        <v>14532.4</v>
      </c>
      <c r="G33" s="81">
        <f>G9+G28</f>
        <v>13109</v>
      </c>
      <c r="H33" s="81">
        <f t="shared" si="0"/>
        <v>-1423.3999999999996</v>
      </c>
      <c r="I33" s="82">
        <f t="shared" si="28"/>
        <v>90.20533428752306</v>
      </c>
      <c r="J33" s="80">
        <f>J9+J28</f>
        <v>59349</v>
      </c>
      <c r="K33" s="81">
        <f>K9+K28</f>
        <v>37859.9</v>
      </c>
      <c r="L33" s="81">
        <f t="shared" si="27"/>
        <v>-21489.1</v>
      </c>
      <c r="M33" s="82">
        <f t="shared" si="30"/>
        <v>63.79197627592715</v>
      </c>
      <c r="N33" s="80">
        <f>N9+N28</f>
        <v>13084.1</v>
      </c>
      <c r="O33" s="81">
        <f>O9+O28</f>
        <v>12108</v>
      </c>
      <c r="P33" s="81">
        <f t="shared" si="4"/>
        <v>-976.1000000000004</v>
      </c>
      <c r="Q33" s="82">
        <f t="shared" si="35"/>
        <v>92.53980021552877</v>
      </c>
      <c r="R33" s="80">
        <f>R9+R28</f>
        <v>16957</v>
      </c>
      <c r="S33" s="81">
        <f>S9+S28</f>
        <v>9850.099999999999</v>
      </c>
      <c r="T33" s="81">
        <f t="shared" si="6"/>
        <v>-7106.9000000000015</v>
      </c>
      <c r="U33" s="82">
        <f t="shared" si="36"/>
        <v>58.08869493424544</v>
      </c>
      <c r="V33" s="80">
        <f>V9+V28</f>
        <v>17496.5</v>
      </c>
      <c r="W33" s="81">
        <f>W9+W28</f>
        <v>14907.6</v>
      </c>
      <c r="X33" s="81">
        <f t="shared" si="8"/>
        <v>-2588.8999999999996</v>
      </c>
      <c r="Y33" s="82">
        <f t="shared" si="31"/>
        <v>85.20332637956163</v>
      </c>
      <c r="Z33" s="80">
        <f>Z9+Z28</f>
        <v>9412.3</v>
      </c>
      <c r="AA33" s="81">
        <f>AA9+AA28</f>
        <v>7129.200000000001</v>
      </c>
      <c r="AB33" s="81">
        <f t="shared" si="10"/>
        <v>-2283.0999999999985</v>
      </c>
      <c r="AC33" s="82">
        <f t="shared" si="37"/>
        <v>75.74344209173105</v>
      </c>
      <c r="AD33" s="80">
        <f>AD9+AD28</f>
        <v>13116.2</v>
      </c>
      <c r="AE33" s="81">
        <f>AE9+AE28</f>
        <v>9952.8</v>
      </c>
      <c r="AF33" s="81">
        <f t="shared" si="12"/>
        <v>-3163.4000000000015</v>
      </c>
      <c r="AG33" s="82">
        <f t="shared" si="38"/>
        <v>75.88173403882222</v>
      </c>
      <c r="AH33" s="80">
        <f>AH9+AH28</f>
        <v>15463.9</v>
      </c>
      <c r="AI33" s="81">
        <f>AI9+AI28</f>
        <v>10786.5</v>
      </c>
      <c r="AJ33" s="81">
        <f t="shared" si="14"/>
        <v>-4677.4</v>
      </c>
      <c r="AK33" s="82">
        <f t="shared" si="39"/>
        <v>69.7527790531496</v>
      </c>
      <c r="AL33" s="80">
        <f>AL9+AL28</f>
        <v>12515.6</v>
      </c>
      <c r="AM33" s="81">
        <f>AM9+AM28</f>
        <v>8786.6</v>
      </c>
      <c r="AN33" s="81">
        <f t="shared" si="16"/>
        <v>-3729</v>
      </c>
      <c r="AO33" s="82">
        <f t="shared" si="40"/>
        <v>70.2051839304548</v>
      </c>
      <c r="AP33" s="80">
        <f>AP9+AP28</f>
        <v>23809.8</v>
      </c>
      <c r="AQ33" s="81">
        <f>AQ9+AQ28</f>
        <v>14596.900000000001</v>
      </c>
      <c r="AR33" s="81">
        <f t="shared" si="18"/>
        <v>-9212.899999999998</v>
      </c>
      <c r="AS33" s="82">
        <f t="shared" si="41"/>
        <v>61.30626884728138</v>
      </c>
      <c r="AT33" s="80">
        <f>AT9+AT28</f>
        <v>252918.6</v>
      </c>
      <c r="AU33" s="81">
        <f>AU9+AU28</f>
        <v>159167.40000000002</v>
      </c>
      <c r="AV33" s="81">
        <f t="shared" si="20"/>
        <v>-93751.19999999998</v>
      </c>
      <c r="AW33" s="82">
        <f t="shared" si="33"/>
        <v>62.93226358203786</v>
      </c>
      <c r="AX33" s="80">
        <f>B33+F33+J33+N33+R33+V33+Z33+AD33+AH33+AL33+AP33+AT33</f>
        <v>580102.9</v>
      </c>
      <c r="AY33" s="83">
        <f>C33+G33+K33+O33+S33+W33+AA33+AE33+AI33+AM33+AQ33+AU33</f>
        <v>382757.9</v>
      </c>
      <c r="AZ33" s="81">
        <f t="shared" si="32"/>
        <v>-197345</v>
      </c>
      <c r="BA33" s="82">
        <f t="shared" si="34"/>
        <v>65.98103543354118</v>
      </c>
      <c r="BB33" s="84"/>
      <c r="BC33" s="84"/>
    </row>
    <row r="34" spans="2:55" ht="12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2:55" ht="12.7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>
        <v>-9.3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</row>
    <row r="36" spans="2:55" ht="12.7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</row>
    <row r="37" spans="2:55" ht="12.7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</row>
    <row r="38" spans="2:55" ht="12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</row>
    <row r="39" spans="2:55" ht="12.7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</row>
    <row r="40" spans="2:55" ht="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86"/>
      <c r="AY40" s="67"/>
      <c r="AZ40" s="67"/>
      <c r="BA40" s="67"/>
      <c r="BB40" s="67"/>
      <c r="BC40" s="67"/>
    </row>
    <row r="41" spans="2:55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2:55" ht="12.7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2:55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</row>
    <row r="44" ht="12.75">
      <c r="AX44" s="87"/>
    </row>
    <row r="45" ht="12.75">
      <c r="AX45" s="87"/>
    </row>
  </sheetData>
  <sheetProtection/>
  <mergeCells count="40">
    <mergeCell ref="B3:K3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2011-11-30T06:52:48Z</dcterms:created>
  <dcterms:modified xsi:type="dcterms:W3CDTF">2011-11-30T07:03:47Z</dcterms:modified>
  <cp:category/>
  <cp:version/>
  <cp:contentType/>
  <cp:contentStatus/>
</cp:coreProperties>
</file>